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Racunovodstvo\Desktop\2024\IZVJEŠTAJ O IZVRŠENJU FIN.PLANA 2024\Godišnji izvještaj o izvr.fin.plana za 2024\GOTOVO - 2024 - Godišnji izvještaj o izvršenju finanancijskog plana\"/>
    </mc:Choice>
  </mc:AlternateContent>
  <xr:revisionPtr revIDLastSave="0" documentId="13_ncr:1_{76D6D6DD-1265-49A8-A0C5-67B102182A51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SAŽETAK" sheetId="1" r:id="rId1"/>
    <sheet name="Račun prihoda i rashoda" sheetId="11" r:id="rId2"/>
    <sheet name="Prihodi i rashodi prema izv.fin" sheetId="5" r:id="rId3"/>
    <sheet name="Rashodi prema funkcijskoj klasi" sheetId="12" r:id="rId4"/>
    <sheet name="Račun financiranja" sheetId="6" r:id="rId5"/>
    <sheet name="Račun fin prema izvorima f" sheetId="10" r:id="rId6"/>
    <sheet name="POSEBNI DIO" sheetId="13" r:id="rId7"/>
  </sheets>
  <definedNames>
    <definedName name="_xlnm.Print_Area" localSheetId="0">SAŽETAK!$B$1:$K$27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20" i="13" l="1"/>
  <c r="H57" i="13" l="1"/>
  <c r="G12" i="13" l="1"/>
  <c r="G11" i="13"/>
  <c r="G10" i="13"/>
  <c r="F12" i="13"/>
  <c r="E12" i="13"/>
  <c r="F11" i="13"/>
  <c r="F10" i="13"/>
  <c r="E11" i="13"/>
  <c r="E10" i="13"/>
  <c r="I27" i="1" l="1"/>
  <c r="H27" i="1"/>
  <c r="G27" i="1"/>
  <c r="F18" i="5"/>
  <c r="F120" i="13" l="1"/>
  <c r="F122" i="13"/>
  <c r="E15" i="5"/>
  <c r="D23" i="5"/>
  <c r="D15" i="5"/>
  <c r="F15" i="5"/>
  <c r="F119" i="13" l="1"/>
  <c r="E119" i="13"/>
  <c r="E120" i="13"/>
  <c r="E122" i="13"/>
  <c r="I35" i="1"/>
  <c r="I95" i="11" l="1"/>
  <c r="I13" i="11"/>
  <c r="F23" i="5" l="1"/>
  <c r="H22" i="5"/>
  <c r="G60" i="13" l="1"/>
  <c r="G102" i="13"/>
  <c r="G92" i="13"/>
  <c r="G75" i="13"/>
  <c r="G57" i="13"/>
  <c r="G120" i="13"/>
  <c r="G50" i="13"/>
  <c r="J27" i="1"/>
  <c r="J33" i="1" l="1"/>
  <c r="J35" i="1" s="1"/>
  <c r="H35" i="1"/>
  <c r="J95" i="11" l="1"/>
  <c r="J85" i="11"/>
  <c r="K85" i="11" s="1"/>
  <c r="I85" i="11"/>
  <c r="H85" i="11"/>
  <c r="G85" i="11"/>
  <c r="J15" i="11"/>
  <c r="J13" i="11"/>
  <c r="L85" i="11" l="1"/>
  <c r="H90" i="11"/>
  <c r="H95" i="11"/>
  <c r="G95" i="11"/>
  <c r="E97" i="13" l="1"/>
  <c r="E80" i="13"/>
  <c r="E49" i="13"/>
  <c r="E56" i="13"/>
  <c r="G82" i="11"/>
  <c r="H82" i="11"/>
  <c r="I82" i="11"/>
  <c r="J82" i="11"/>
  <c r="E18" i="13" l="1"/>
  <c r="I39" i="11"/>
  <c r="I15" i="11"/>
  <c r="C18" i="5" l="1"/>
  <c r="G78" i="11"/>
  <c r="G77" i="11" s="1"/>
  <c r="G69" i="11"/>
  <c r="G19" i="13" l="1"/>
  <c r="G47" i="13"/>
  <c r="H75" i="13"/>
  <c r="H81" i="13"/>
  <c r="J39" i="11"/>
  <c r="H39" i="11" l="1"/>
  <c r="G110" i="13" l="1"/>
  <c r="G109" i="13" s="1"/>
  <c r="G122" i="13"/>
  <c r="H102" i="13"/>
  <c r="G98" i="13"/>
  <c r="H98" i="13" s="1"/>
  <c r="G82" i="13"/>
  <c r="H82" i="13" s="1"/>
  <c r="G89" i="13"/>
  <c r="H89" i="13" s="1"/>
  <c r="H92" i="13"/>
  <c r="G77" i="13"/>
  <c r="H77" i="13" s="1"/>
  <c r="H60" i="13"/>
  <c r="G49" i="13"/>
  <c r="F49" i="13"/>
  <c r="G24" i="13"/>
  <c r="H24" i="13" s="1"/>
  <c r="H19" i="13"/>
  <c r="F109" i="13"/>
  <c r="F108" i="13" s="1"/>
  <c r="F107" i="13" s="1"/>
  <c r="E109" i="13"/>
  <c r="E108" i="13" s="1"/>
  <c r="E107" i="13" s="1"/>
  <c r="F97" i="13"/>
  <c r="F96" i="13" s="1"/>
  <c r="E96" i="13"/>
  <c r="F91" i="13"/>
  <c r="E91" i="13"/>
  <c r="F80" i="13"/>
  <c r="F56" i="13"/>
  <c r="F55" i="13" s="1"/>
  <c r="E55" i="13"/>
  <c r="H47" i="13"/>
  <c r="F18" i="13"/>
  <c r="H122" i="13" l="1"/>
  <c r="G119" i="13"/>
  <c r="G108" i="13" s="1"/>
  <c r="G107" i="13" s="1"/>
  <c r="G97" i="13"/>
  <c r="G96" i="13" s="1"/>
  <c r="H110" i="13"/>
  <c r="G91" i="13"/>
  <c r="G80" i="13"/>
  <c r="G56" i="13"/>
  <c r="G18" i="13"/>
  <c r="G17" i="13" s="1"/>
  <c r="H50" i="13"/>
  <c r="E17" i="13"/>
  <c r="E79" i="13"/>
  <c r="F79" i="13"/>
  <c r="F17" i="13"/>
  <c r="L14" i="1"/>
  <c r="L13" i="1"/>
  <c r="K14" i="1"/>
  <c r="K13" i="1"/>
  <c r="G15" i="1"/>
  <c r="H15" i="1"/>
  <c r="I15" i="1"/>
  <c r="J15" i="1"/>
  <c r="L11" i="1"/>
  <c r="K11" i="1"/>
  <c r="J12" i="1"/>
  <c r="I12" i="1"/>
  <c r="I16" i="1" s="1"/>
  <c r="H12" i="1"/>
  <c r="G12" i="1"/>
  <c r="L10" i="1"/>
  <c r="K10" i="1"/>
  <c r="H9" i="12"/>
  <c r="G9" i="12"/>
  <c r="F8" i="12"/>
  <c r="E8" i="12"/>
  <c r="E7" i="12" s="1"/>
  <c r="E6" i="12" s="1"/>
  <c r="D8" i="12"/>
  <c r="D7" i="12" s="1"/>
  <c r="D6" i="12" s="1"/>
  <c r="C8" i="12"/>
  <c r="C7" i="12" s="1"/>
  <c r="C6" i="12" s="1"/>
  <c r="H24" i="5"/>
  <c r="H21" i="5"/>
  <c r="H19" i="5"/>
  <c r="H16" i="5"/>
  <c r="H13" i="5"/>
  <c r="H11" i="5"/>
  <c r="H10" i="5"/>
  <c r="H8" i="5"/>
  <c r="G24" i="5"/>
  <c r="G21" i="5"/>
  <c r="G19" i="5"/>
  <c r="G16" i="5"/>
  <c r="G13" i="5"/>
  <c r="G11" i="5"/>
  <c r="G10" i="5"/>
  <c r="G8" i="5"/>
  <c r="E23" i="5"/>
  <c r="E18" i="5"/>
  <c r="E12" i="5"/>
  <c r="E9" i="5"/>
  <c r="E7" i="5"/>
  <c r="C15" i="5"/>
  <c r="C23" i="5"/>
  <c r="C12" i="5"/>
  <c r="C9" i="5"/>
  <c r="C7" i="5"/>
  <c r="H16" i="1" l="1"/>
  <c r="G16" i="1"/>
  <c r="J16" i="1"/>
  <c r="H8" i="12"/>
  <c r="L15" i="1"/>
  <c r="F54" i="13"/>
  <c r="G16" i="13"/>
  <c r="G9" i="13"/>
  <c r="F16" i="13"/>
  <c r="F124" i="13" s="1"/>
  <c r="F9" i="13"/>
  <c r="E54" i="13"/>
  <c r="L12" i="1"/>
  <c r="K12" i="1"/>
  <c r="K15" i="1"/>
  <c r="H12" i="13"/>
  <c r="E16" i="13"/>
  <c r="E9" i="13"/>
  <c r="E6" i="5"/>
  <c r="G79" i="13"/>
  <c r="G55" i="13"/>
  <c r="C6" i="5"/>
  <c r="E14" i="5"/>
  <c r="G8" i="12"/>
  <c r="F7" i="12"/>
  <c r="C14" i="5"/>
  <c r="E124" i="13" l="1"/>
  <c r="H11" i="13"/>
  <c r="F14" i="13"/>
  <c r="E14" i="13"/>
  <c r="H9" i="13"/>
  <c r="G54" i="13"/>
  <c r="G124" i="13" s="1"/>
  <c r="H10" i="13"/>
  <c r="G7" i="12"/>
  <c r="H7" i="12"/>
  <c r="F6" i="12"/>
  <c r="H124" i="13" l="1"/>
  <c r="G14" i="13"/>
  <c r="H14" i="13" s="1"/>
  <c r="H6" i="12"/>
  <c r="G6" i="12"/>
  <c r="D18" i="5" l="1"/>
  <c r="D14" i="5"/>
  <c r="D12" i="5"/>
  <c r="D9" i="5"/>
  <c r="D7" i="5"/>
  <c r="F12" i="5"/>
  <c r="J97" i="11"/>
  <c r="I97" i="11"/>
  <c r="H97" i="11"/>
  <c r="G97" i="11"/>
  <c r="J90" i="11"/>
  <c r="I90" i="11"/>
  <c r="G90" i="11"/>
  <c r="J88" i="11"/>
  <c r="I88" i="11"/>
  <c r="H88" i="11"/>
  <c r="G88" i="11"/>
  <c r="J81" i="11"/>
  <c r="H81" i="11"/>
  <c r="I81" i="11"/>
  <c r="J78" i="11"/>
  <c r="I78" i="11"/>
  <c r="I77" i="11" s="1"/>
  <c r="H78" i="11"/>
  <c r="H77" i="11" s="1"/>
  <c r="J69" i="11"/>
  <c r="I69" i="11"/>
  <c r="H69" i="11"/>
  <c r="J59" i="11"/>
  <c r="I59" i="11"/>
  <c r="H59" i="11"/>
  <c r="G59" i="11"/>
  <c r="J52" i="11"/>
  <c r="I52" i="11"/>
  <c r="H52" i="11"/>
  <c r="G52" i="11"/>
  <c r="J47" i="11"/>
  <c r="I47" i="11"/>
  <c r="H47" i="11"/>
  <c r="G47" i="11"/>
  <c r="J44" i="11"/>
  <c r="I44" i="11"/>
  <c r="H44" i="11"/>
  <c r="G44" i="11"/>
  <c r="J42" i="11"/>
  <c r="I42" i="11"/>
  <c r="I38" i="11" s="1"/>
  <c r="H42" i="11"/>
  <c r="G42" i="11"/>
  <c r="G39" i="11"/>
  <c r="J29" i="11"/>
  <c r="J28" i="11" s="1"/>
  <c r="I29" i="11"/>
  <c r="I28" i="11" s="1"/>
  <c r="H29" i="11"/>
  <c r="H28" i="11" s="1"/>
  <c r="G29" i="11"/>
  <c r="J25" i="11"/>
  <c r="J24" i="11" s="1"/>
  <c r="I25" i="11"/>
  <c r="I24" i="11" s="1"/>
  <c r="H25" i="11"/>
  <c r="H24" i="11" s="1"/>
  <c r="G25" i="11"/>
  <c r="J22" i="11"/>
  <c r="I22" i="11"/>
  <c r="I21" i="11" s="1"/>
  <c r="H22" i="11"/>
  <c r="H21" i="11" s="1"/>
  <c r="G22" i="11"/>
  <c r="G21" i="11" s="1"/>
  <c r="J19" i="11"/>
  <c r="J18" i="11" s="1"/>
  <c r="I18" i="11"/>
  <c r="H19" i="11"/>
  <c r="H18" i="11" s="1"/>
  <c r="G19" i="11"/>
  <c r="H15" i="11"/>
  <c r="G15" i="11"/>
  <c r="H13" i="11"/>
  <c r="G13" i="11"/>
  <c r="F14" i="5"/>
  <c r="F9" i="5"/>
  <c r="F7" i="5"/>
  <c r="I87" i="11" l="1"/>
  <c r="I84" i="11" s="1"/>
  <c r="J87" i="11"/>
  <c r="H87" i="11"/>
  <c r="H84" i="11" s="1"/>
  <c r="H12" i="11"/>
  <c r="H11" i="11" s="1"/>
  <c r="H10" i="11" s="1"/>
  <c r="G12" i="11"/>
  <c r="H46" i="11"/>
  <c r="G46" i="11"/>
  <c r="J38" i="11"/>
  <c r="I46" i="11"/>
  <c r="I37" i="11" s="1"/>
  <c r="G18" i="5"/>
  <c r="H18" i="5"/>
  <c r="H23" i="5"/>
  <c r="G23" i="5"/>
  <c r="L28" i="11"/>
  <c r="G9" i="5"/>
  <c r="H9" i="5"/>
  <c r="I12" i="11"/>
  <c r="I11" i="11" s="1"/>
  <c r="I10" i="11" s="1"/>
  <c r="L24" i="11"/>
  <c r="H38" i="11"/>
  <c r="J84" i="11"/>
  <c r="H7" i="5"/>
  <c r="G7" i="5"/>
  <c r="L18" i="11"/>
  <c r="H12" i="5"/>
  <c r="G12" i="5"/>
  <c r="H15" i="5"/>
  <c r="G15" i="5"/>
  <c r="D6" i="5"/>
  <c r="F6" i="5"/>
  <c r="G18" i="11"/>
  <c r="G24" i="11"/>
  <c r="K24" i="11" s="1"/>
  <c r="G28" i="11"/>
  <c r="K28" i="11" s="1"/>
  <c r="G38" i="11"/>
  <c r="G81" i="11"/>
  <c r="G87" i="11"/>
  <c r="G84" i="11" s="1"/>
  <c r="J12" i="11"/>
  <c r="J21" i="11"/>
  <c r="J46" i="11"/>
  <c r="J77" i="11"/>
  <c r="H37" i="11" l="1"/>
  <c r="H36" i="11" s="1"/>
  <c r="K38" i="11"/>
  <c r="L38" i="11"/>
  <c r="G11" i="11"/>
  <c r="G10" i="11" s="1"/>
  <c r="L87" i="11"/>
  <c r="I36" i="11"/>
  <c r="H6" i="5"/>
  <c r="G6" i="5"/>
  <c r="K18" i="11"/>
  <c r="G14" i="5"/>
  <c r="H14" i="5"/>
  <c r="K21" i="11"/>
  <c r="L21" i="11"/>
  <c r="K12" i="11"/>
  <c r="L12" i="11"/>
  <c r="J11" i="11"/>
  <c r="K77" i="11"/>
  <c r="L77" i="11"/>
  <c r="K46" i="11"/>
  <c r="L46" i="11"/>
  <c r="J37" i="11"/>
  <c r="K87" i="11"/>
  <c r="G37" i="11"/>
  <c r="G36" i="11" s="1"/>
  <c r="J36" i="11" l="1"/>
  <c r="J10" i="11"/>
  <c r="L36" i="11" l="1"/>
  <c r="K36" i="11"/>
  <c r="K10" i="11"/>
  <c r="L10" i="11"/>
</calcChain>
</file>

<file path=xl/sharedStrings.xml><?xml version="1.0" encoding="utf-8"?>
<sst xmlns="http://schemas.openxmlformats.org/spreadsheetml/2006/main" count="410" uniqueCount="212">
  <si>
    <t>PRIHODI UKUPNO</t>
  </si>
  <si>
    <t>RASHODI UKUPNO</t>
  </si>
  <si>
    <t>RAZLIKA - VIŠAK / MANJAK</t>
  </si>
  <si>
    <t>Prihodi poslovanja</t>
  </si>
  <si>
    <t>Rashodi poslovanja</t>
  </si>
  <si>
    <t>Rashodi za zaposlene</t>
  </si>
  <si>
    <t>Rashodi za nabavu nefinancijske imovine</t>
  </si>
  <si>
    <t>BROJČANA OZNAKA I NAZIV</t>
  </si>
  <si>
    <t>Primici od financijske imovine i zaduživanja</t>
  </si>
  <si>
    <t>Izdaci za financijsku imovinu i otplate zajmova</t>
  </si>
  <si>
    <t>II. POSEBNI DIO</t>
  </si>
  <si>
    <t>I. OPĆI DIO</t>
  </si>
  <si>
    <t>Materijalni rashodi</t>
  </si>
  <si>
    <t>Primici od zaduživanja</t>
  </si>
  <si>
    <t>Izdaci za otplatu glavnice primljenih kredita i zajmova</t>
  </si>
  <si>
    <t>Pomoći iz inozemstva i od subjekata unutar općeg proračuna</t>
  </si>
  <si>
    <t>…</t>
  </si>
  <si>
    <t>PRIJENOS SREDSTAVA IZ PRETHODNE GODINE</t>
  </si>
  <si>
    <t>1 Opći prihodi i primici</t>
  </si>
  <si>
    <t>11 Opći prihodi i primici</t>
  </si>
  <si>
    <t>12 Sredstva učešća za pomoći</t>
  </si>
  <si>
    <t>….</t>
  </si>
  <si>
    <t>2 Doprinosi</t>
  </si>
  <si>
    <t>21 Doprinosi za mirovinsko osiguranje</t>
  </si>
  <si>
    <t>3 Vlastiti prihodi</t>
  </si>
  <si>
    <t>31 Vlastiti prihodi</t>
  </si>
  <si>
    <t xml:space="preserve">OSTVARENJE/ IZVRŠENJE 
1.-6.2022. </t>
  </si>
  <si>
    <t xml:space="preserve">OSTVARENJE/ IZVRŠENJE 
1.-6.2023. </t>
  </si>
  <si>
    <t>INDEKS</t>
  </si>
  <si>
    <t>7 PRIHODI OD PRODAJE NEFINANCIJSKE IMOVINE</t>
  </si>
  <si>
    <t>6 PRIHODI POSLOVANJA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</si>
  <si>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</si>
  <si>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</si>
  <si>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</si>
  <si>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</si>
  <si>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od prodaje proizvoda i robe te pruženih usluga</t>
  </si>
  <si>
    <t>Plaće (Bruto)</t>
  </si>
  <si>
    <t>Plaće za redovan rad</t>
  </si>
  <si>
    <t>Naknade troškova zaposlenima</t>
  </si>
  <si>
    <t>Službena putovanja</t>
  </si>
  <si>
    <t>6=5/2*100</t>
  </si>
  <si>
    <t>7=5/4*100</t>
  </si>
  <si>
    <t xml:space="preserve">IZVJEŠTAJ O PRIHODIMA I RASHODIMA PREMA EKONOMSKOJ KLASIFIKACIJI </t>
  </si>
  <si>
    <t>IZVJEŠTAJ O PRIHODIMA I RASHODIMA PREMA IZVORIMA FINANCIRANJA</t>
  </si>
  <si>
    <t>IZVJEŠTAJ O RASHODIMA PREMA FUNKCIJSKOJ KLASIFIKACIJI</t>
  </si>
  <si>
    <t xml:space="preserve">IZVJEŠTAJ RAČUNA FINANCIRANJA PREMA EKONOMSKOJ KLASIFIKACIJI </t>
  </si>
  <si>
    <t>Primljeni krediti i zajmovi od međunarodnih organizacija, institucija i tijela EU te inozemnih vlada</t>
  </si>
  <si>
    <t>Primljeni zajmovi od međunarodnih organizacija</t>
  </si>
  <si>
    <t>Otplata glavnice primljenih kredita i zajmova od međunarodnih organizacija, institucija i tijela EU te inozemnih vlada</t>
  </si>
  <si>
    <t>Otplata glavnice primljenih zajmova od međunarodnih organizacija</t>
  </si>
  <si>
    <t>IZVJEŠTAJ RAČUNA FINANCIRANJA PREMA IZVORIMA FINANCIRANJA</t>
  </si>
  <si>
    <t>5=4/3*100</t>
  </si>
  <si>
    <t>UKUPNO PRIMICI</t>
  </si>
  <si>
    <t xml:space="preserve">UKUPNO IZDACI </t>
  </si>
  <si>
    <t xml:space="preserve">UKUPNO PRIHODI </t>
  </si>
  <si>
    <t>UKUPNO RASHODI</t>
  </si>
  <si>
    <t>UKUPNO PRIHODI</t>
  </si>
  <si>
    <t>TEKUĆI PLAN 2023.*</t>
  </si>
  <si>
    <t>INDEKS**</t>
  </si>
  <si>
    <t>IZVORNI PLAN ILI REBALANS 2023.*</t>
  </si>
  <si>
    <t>SAŽETAK  RAČUNA PRIHODA I RASHODA I RAČUNA FINANCIRANJA</t>
  </si>
  <si>
    <t xml:space="preserve"> RAČUN FINANCIRANJA</t>
  </si>
  <si>
    <t xml:space="preserve"> RAČUN PRIHODA I RASHODA </t>
  </si>
  <si>
    <t xml:space="preserve">OSTVARENJE/IZVRŠENJE 
1.-6.2022. </t>
  </si>
  <si>
    <t xml:space="preserve">OSTVARENJE/IZVRŠENJE 
1.-6.2023. </t>
  </si>
  <si>
    <t>IZVJEŠTAJ PO PROGRAMSKOJ KLASIFIKACIJI</t>
  </si>
  <si>
    <t>PRIJENOS SREDSTAVA U SLJEDEĆE RAZDOBLJE</t>
  </si>
  <si>
    <t>SAŽETAK RAČUNA FINANCIRANJA</t>
  </si>
  <si>
    <t xml:space="preserve">VIŠAK/MANJAK + NETO FINANCIRANJE </t>
  </si>
  <si>
    <t>SAŽETAK RAČUNA PRIHODA I RASHODA</t>
  </si>
  <si>
    <t>5 Pomoći</t>
  </si>
  <si>
    <t>52 Pomoći gradova i županija - ostali izvori</t>
  </si>
  <si>
    <t>Pomoći od izvanproračunskih korisnika</t>
  </si>
  <si>
    <t>Tekuće pomoći od izvanproračunskih korisnika</t>
  </si>
  <si>
    <t>Pomoći proračunskim korisnicima iz proračuna koji im nije nadležan</t>
  </si>
  <si>
    <t>Tekuće pomoći proračunskim korisnicima iz proračuna koji im nije nadležan</t>
  </si>
  <si>
    <t>Prihodi od imovine</t>
  </si>
  <si>
    <t>Prihodi od financijske imovine</t>
  </si>
  <si>
    <t>Kamate na oročena sredstva</t>
  </si>
  <si>
    <t>Prihodi od upravnih i administr. Pristojbi…</t>
  </si>
  <si>
    <t>Prihodi po posebnim propisima</t>
  </si>
  <si>
    <t>Ostali nespomenuti prihodi</t>
  </si>
  <si>
    <t>Prihodi od prodaje proizvoda i robe….</t>
  </si>
  <si>
    <t>Prihodi od prodanih proizvoda</t>
  </si>
  <si>
    <t>Prihodi od pruženih usluga</t>
  </si>
  <si>
    <t>Prihodi iz nadležnog proračuna i od HZZO-a temeljem ugovornih obveza</t>
  </si>
  <si>
    <t>Prihodi iz nadležnog proračuna za financiranje
 redovne djelatnosti proračunskih korisnika</t>
  </si>
  <si>
    <t>Prihodi iz nadležnog proračuna
 za financiranje  rashoda poslovanja</t>
  </si>
  <si>
    <t>Prihodi iz nadležnog proračuna za financiranje 
rashoda za nabavu nefinancijske imovine</t>
  </si>
  <si>
    <t>Ostali rashodi za zaposlene</t>
  </si>
  <si>
    <t>Doprinosi na plaće</t>
  </si>
  <si>
    <t>Doprinosi za obvezno zdravstveno osiguranje</t>
  </si>
  <si>
    <t>Naknade za prijevoz, za rad na terenu i odvojeni život</t>
  </si>
  <si>
    <t>Stručno usavršavanje zaposlenika</t>
  </si>
  <si>
    <t>Ostale naknade troškova zaposlenim</t>
  </si>
  <si>
    <t>Rashodi za meterijal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</si>
  <si>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</si>
  <si>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</si>
  <si>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</si>
  <si>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</si>
  <si>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</si>
  <si>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 radna i zaštitna odjeća i obuća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</si>
  <si>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</si>
  <si>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</si>
  <si>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</si>
  <si>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</si>
  <si>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</si>
  <si>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Zakupnine i najamnine</t>
  </si>
  <si>
    <t>Intelektualne i osobne usluge</t>
  </si>
  <si>
    <t>Računalne usluge</t>
  </si>
  <si>
    <t>Ostale usluge</t>
  </si>
  <si>
    <t>Ostali nespomenuti rashodi poslovanja</t>
  </si>
  <si>
    <t>Naknade za rad predstavničkih i izvršnih tijela, povjerenstava i slično</t>
  </si>
  <si>
    <t>Premije osiguranja</t>
  </si>
  <si>
    <t>Reprezentacija</t>
  </si>
  <si>
    <t>Članarine i norme</t>
  </si>
  <si>
    <t>Financijski rashodi</t>
  </si>
  <si>
    <t>Ostali financijski rashodi</t>
  </si>
  <si>
    <t>Bankarske usluge i usluge platnog prometa</t>
  </si>
  <si>
    <t>Ostali rashodi</t>
  </si>
  <si>
    <t>Tekuće donacije</t>
  </si>
  <si>
    <t>Tekuće donacije u novcu</t>
  </si>
  <si>
    <t>Rashodi za nabavu proizvedene dugotrajne
 imovine</t>
  </si>
  <si>
    <t>Građevinski objekti</t>
  </si>
  <si>
    <t>Poslovni objekti</t>
  </si>
  <si>
    <t>Postrojenja i oprema</t>
  </si>
  <si>
    <t>Uredska oprema i namještaj</t>
  </si>
  <si>
    <t>Uređaji, strojevi i oprema za ostale namjene</t>
  </si>
  <si>
    <t>Knjige, umjetnička djela i ostale izložbene vr.</t>
  </si>
  <si>
    <t>Muzejski izlošci i predmeti prirodnih rijetkosti</t>
  </si>
  <si>
    <t>08 Rekreacija, kultura i religija</t>
  </si>
  <si>
    <t>082 Službe kulture</t>
  </si>
  <si>
    <t>0820 Službe kulture</t>
  </si>
  <si>
    <t>Šifra</t>
  </si>
  <si>
    <t xml:space="preserve">Naziv </t>
  </si>
  <si>
    <t>Aktivnost A780000</t>
  </si>
  <si>
    <t>Administracija i upravljanje</t>
  </si>
  <si>
    <t>Izvor financiranja 11</t>
  </si>
  <si>
    <t>Opći prihodi i primici</t>
  </si>
  <si>
    <t>Skupina</t>
  </si>
  <si>
    <t>Rashodi za nabavu proizvedene DI</t>
  </si>
  <si>
    <t>Aktivnost A780002</t>
  </si>
  <si>
    <t>Administracija i upravljanje 
(iz evidencijskih prihoda)</t>
  </si>
  <si>
    <t>Izvor financiranja 31</t>
  </si>
  <si>
    <t>Vlastiti prihodi</t>
  </si>
  <si>
    <t>Izvor financiranja 43</t>
  </si>
  <si>
    <t>Ostali prihodi za posebne namjene</t>
  </si>
  <si>
    <t>Izvor financiranja 52</t>
  </si>
  <si>
    <t>Ostale pomoći</t>
  </si>
  <si>
    <t>Aktivnost A780001</t>
  </si>
  <si>
    <t>Programi muzejsko galerijske djelatnosti</t>
  </si>
  <si>
    <t>Sveukupno:</t>
  </si>
  <si>
    <t>Arheološki muzej Narona</t>
  </si>
  <si>
    <t>Brojčana oznaka prorama 3903</t>
  </si>
  <si>
    <t>Brojčana oznaka progračunskog korisnika: 40631</t>
  </si>
  <si>
    <t>Nadležni razdjel: Ministarstvo kulture i medija 756</t>
  </si>
  <si>
    <t>Nadležna glava: Muzeji i galerije 05540</t>
  </si>
  <si>
    <t xml:space="preserve">Skupina </t>
  </si>
  <si>
    <t>Osnovni materijal i sirovine</t>
  </si>
  <si>
    <t>Ostali rashodi za službena putovanja</t>
  </si>
  <si>
    <t xml:space="preserve">11 Opći prihodi i primici </t>
  </si>
  <si>
    <t xml:space="preserve">31 Vlastiti prihodi </t>
  </si>
  <si>
    <t xml:space="preserve">43 Ostali prihodi </t>
  </si>
  <si>
    <t>52 Pomoći gradova i županija</t>
  </si>
  <si>
    <t xml:space="preserve">43 - Ostali prihodi </t>
  </si>
  <si>
    <t>Indeks
S=4/3*100</t>
  </si>
  <si>
    <t>Plaće za posebne uvjete rada</t>
  </si>
  <si>
    <t>Računala i računalna oprema</t>
  </si>
  <si>
    <t>Pristojbe i naknade</t>
  </si>
  <si>
    <t>Troškovi sudskih postupaka</t>
  </si>
  <si>
    <t>Zatezne kamate</t>
  </si>
  <si>
    <t>Komunikacijska oprema</t>
  </si>
  <si>
    <t>Muzejsko-galerijska djelatnost</t>
  </si>
  <si>
    <t>OSTVARENJE/ IZVRŠENJE 
2023.</t>
  </si>
  <si>
    <t>IZVORNI PLAN ILI REBALANS 
2024.*</t>
  </si>
  <si>
    <t>TEKUĆI PLAN 
2024.*</t>
  </si>
  <si>
    <t>OSTVARENJE/ IZVRŠENJE 
2024.</t>
  </si>
  <si>
    <t>Zdravstvene i veterinarske usluge</t>
  </si>
  <si>
    <t>Prijevozna sredstva</t>
  </si>
  <si>
    <t>Prijevozna sredstva u cestovnom prometu</t>
  </si>
  <si>
    <t>Oprema za održavanje i zaštitu</t>
  </si>
  <si>
    <t>Tekući prijenosi između proračunskih korisnika istog proračuna</t>
  </si>
  <si>
    <t>Rashodi za nabavu neproizvedene dugotrajne 
imovine</t>
  </si>
  <si>
    <t>Ostala prava</t>
  </si>
  <si>
    <t>Prijenos sredstava iz prethodne godine</t>
  </si>
  <si>
    <t>Prijenos koji se koristio za plaćanje rashoda u tekućoj godini</t>
  </si>
  <si>
    <t>Prijenos sredstava u sljedeću godinu</t>
  </si>
  <si>
    <t>Sredstva tekuće godine</t>
  </si>
  <si>
    <t>Stanje sredstava iz ranijih godina nakon podmirenja rashoda</t>
  </si>
  <si>
    <t>RAZLIKA PRIMITAKA I IZDATAKA (neto financiranje)</t>
  </si>
  <si>
    <t>VIŠAK/MANJAK + NETO FINANCIRANJE + PRIJENOS VIŠKA/MANJKA IZ PRETHODNE GODINE - PRIJENOS VIŠKA/MANJKA U SLJEDEĆE RAZDOBLJE</t>
  </si>
  <si>
    <t>Prijenos iz prethodne godine</t>
  </si>
  <si>
    <t>Obvezni i preventivni zdravstveni pregledi radnika</t>
  </si>
  <si>
    <t>Pristojbe</t>
  </si>
  <si>
    <t>Osobni automobili</t>
  </si>
  <si>
    <t>Rent-a-car i taxi prijevoz</t>
  </si>
  <si>
    <t>Ostala nespomenuta prava</t>
  </si>
  <si>
    <t>Nagrade</t>
  </si>
  <si>
    <t>Seminari, savjetovanja, tečajevi</t>
  </si>
  <si>
    <t>Usluge platnog prometa</t>
  </si>
  <si>
    <t>Ostale usluge za komunikaciju i prijevoz</t>
  </si>
  <si>
    <t>Elektronski mediji</t>
  </si>
  <si>
    <t>Telefoni i ostali komunikacijski uređaji</t>
  </si>
  <si>
    <t>Oprema za grijanje, ventilaciju i hlađenje</t>
  </si>
  <si>
    <t>Grafičke i tiskarske usluge</t>
  </si>
  <si>
    <t>31 Prijenos sredstava iz prethodne godine</t>
  </si>
  <si>
    <t>43 Prijenos sredstava iz prethodne godine</t>
  </si>
  <si>
    <t>52 Prijenos sredstava iz prethodne godine</t>
  </si>
  <si>
    <t>REBALANS II 
2024.*</t>
  </si>
  <si>
    <t>REBALANS II.
2024.*</t>
  </si>
  <si>
    <t>11 Opći prihodi i primici -programska dj.</t>
  </si>
  <si>
    <t>IZVRŠENJE FINANCIJSKOG PLANA PRORAČUNSKOG KORISNIKA DRŽAVNOG PRORAČUNA ZA 2024.
ARHEOLOŠKI MUZEJ NARONA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</si>
</sst>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3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4"/>
      <color rgb="FF006100"/>
      <name val="Arial"/>
      <family val="2"/>
      <charset val="238"/>
    </font>
    <font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</font>
    <font>
      <b/>
      <i/>
      <sz val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rgb="FF0061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rgb="FF7F7F7F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/>
    <xf numFmtId="0" fontId="17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0" borderId="0"/>
    <xf numFmtId="0" fontId="30" fillId="0" borderId="0"/>
  </cellStyleXfs>
  <cellXfs count="233">
    <xf numFmtId="0" fontId="0" fillId="0" borderId="0" xfId="0"/>
    <xf numFmtId="0" fontId="3" fillId="0" borderId="0" xfId="0" applyFont="1"/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10" fillId="2" borderId="3" xfId="0" applyFont="1" applyFill="1" applyBorder="1" applyAlignment="1">
      <alignment horizontal="left" vertical="center" wrapText="1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quotePrefix="1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/>
    </xf>
    <xf numFmtId="0" fontId="9" fillId="2" borderId="3" xfId="0" quotePrefix="1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10" fillId="2" borderId="3" xfId="0" quotePrefix="1" applyFont="1" applyFill="1" applyBorder="1" applyAlignment="1">
      <alignment horizontal="left" vertical="center"/>
    </xf>
    <xf numFmtId="3" fontId="6" fillId="0" borderId="3" xfId="0" applyNumberFormat="1" applyFont="1" applyBorder="1" applyAlignment="1">
      <alignment horizontal="right"/>
    </xf>
    <xf numFmtId="0" fontId="10" fillId="3" borderId="1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vertical="center"/>
    </xf>
    <xf numFmtId="0" fontId="9" fillId="2" borderId="3" xfId="0" applyFont="1" applyFill="1" applyBorder="1" applyAlignment="1">
      <alignment horizontal="left" vertical="center"/>
    </xf>
    <xf numFmtId="0" fontId="9" fillId="2" borderId="3" xfId="0" quotePrefix="1" applyFont="1" applyFill="1" applyBorder="1" applyAlignment="1">
      <alignment horizontal="left" vertical="center" wrapText="1" indent="1"/>
    </xf>
    <xf numFmtId="0" fontId="9" fillId="2" borderId="3" xfId="0" applyFont="1" applyFill="1" applyBorder="1" applyAlignment="1">
      <alignment horizontal="left" vertical="center" indent="1"/>
    </xf>
    <xf numFmtId="0" fontId="9" fillId="2" borderId="3" xfId="0" applyFont="1" applyFill="1" applyBorder="1" applyAlignment="1">
      <alignment horizontal="left" vertical="center" wrapText="1" indent="1"/>
    </xf>
    <xf numFmtId="0" fontId="8" fillId="2" borderId="3" xfId="0" quotePrefix="1" applyFont="1" applyFill="1" applyBorder="1" applyAlignment="1">
      <alignment horizontal="left" vertical="center" wrapText="1"/>
    </xf>
    <xf numFmtId="0" fontId="12" fillId="0" borderId="0" xfId="0" applyFont="1" applyAlignment="1">
      <alignment wrapText="1"/>
    </xf>
    <xf numFmtId="0" fontId="11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0" fillId="0" borderId="3" xfId="0" applyBorder="1"/>
    <xf numFmtId="0" fontId="13" fillId="0" borderId="5" xfId="0" applyFont="1" applyBorder="1" applyAlignment="1">
      <alignment horizontal="right" vertical="center"/>
    </xf>
    <xf numFmtId="0" fontId="14" fillId="0" borderId="0" xfId="0" applyFont="1" applyAlignment="1">
      <alignment vertical="top" wrapText="1"/>
    </xf>
    <xf numFmtId="0" fontId="15" fillId="2" borderId="3" xfId="0" applyFont="1" applyFill="1" applyBorder="1" applyAlignment="1">
      <alignment horizontal="center" vertical="center" wrapText="1"/>
    </xf>
    <xf numFmtId="0" fontId="15" fillId="0" borderId="3" xfId="0" quotePrefix="1" applyFont="1" applyBorder="1" applyAlignment="1">
      <alignment horizontal="center" vertical="center" wrapText="1"/>
    </xf>
    <xf numFmtId="0" fontId="15" fillId="0" borderId="3" xfId="0" quotePrefix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3" borderId="0" xfId="0" applyFill="1"/>
    <xf numFmtId="3" fontId="5" fillId="3" borderId="3" xfId="0" applyNumberFormat="1" applyFont="1" applyFill="1" applyBorder="1" applyAlignment="1">
      <alignment horizontal="right"/>
    </xf>
    <xf numFmtId="0" fontId="15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horizontal="left"/>
    </xf>
    <xf numFmtId="0" fontId="6" fillId="3" borderId="3" xfId="0" applyFont="1" applyFill="1" applyBorder="1" applyAlignment="1">
      <alignment horizontal="left" vertical="center" wrapText="1"/>
    </xf>
    <xf numFmtId="0" fontId="0" fillId="3" borderId="0" xfId="0" applyFill="1" applyAlignment="1">
      <alignment horizontal="left"/>
    </xf>
    <xf numFmtId="4" fontId="0" fillId="0" borderId="3" xfId="0" applyNumberFormat="1" applyBorder="1"/>
    <xf numFmtId="4" fontId="3" fillId="2" borderId="3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 wrapText="1"/>
    </xf>
    <xf numFmtId="4" fontId="3" fillId="0" borderId="3" xfId="1" applyNumberFormat="1" applyBorder="1"/>
    <xf numFmtId="0" fontId="17" fillId="4" borderId="3" xfId="2" applyNumberFormat="1" applyBorder="1" applyAlignment="1" applyProtection="1">
      <alignment horizontal="left" vertical="center" wrapText="1"/>
    </xf>
    <xf numFmtId="0" fontId="18" fillId="4" borderId="3" xfId="2" applyNumberFormat="1" applyFont="1" applyBorder="1" applyAlignment="1" applyProtection="1">
      <alignment horizontal="left" vertical="center" wrapText="1"/>
    </xf>
    <xf numFmtId="4" fontId="18" fillId="4" borderId="3" xfId="2" applyNumberFormat="1" applyFont="1" applyBorder="1" applyAlignment="1">
      <alignment horizontal="right"/>
    </xf>
    <xf numFmtId="4" fontId="18" fillId="4" borderId="6" xfId="2" applyNumberFormat="1" applyFont="1" applyBorder="1"/>
    <xf numFmtId="4" fontId="6" fillId="2" borderId="3" xfId="0" applyNumberFormat="1" applyFont="1" applyFill="1" applyBorder="1"/>
    <xf numFmtId="4" fontId="6" fillId="0" borderId="7" xfId="1" applyNumberFormat="1" applyFont="1" applyBorder="1"/>
    <xf numFmtId="0" fontId="10" fillId="2" borderId="3" xfId="0" quotePrefix="1" applyFont="1" applyFill="1" applyBorder="1" applyAlignment="1">
      <alignment horizontal="left" vertical="center" wrapText="1"/>
    </xf>
    <xf numFmtId="4" fontId="6" fillId="2" borderId="3" xfId="0" applyNumberFormat="1" applyFont="1" applyFill="1" applyBorder="1" applyAlignment="1">
      <alignment horizontal="right"/>
    </xf>
    <xf numFmtId="4" fontId="6" fillId="0" borderId="3" xfId="1" applyNumberFormat="1" applyFont="1" applyBorder="1" applyAlignment="1">
      <alignment horizontal="right"/>
    </xf>
    <xf numFmtId="0" fontId="1" fillId="0" borderId="0" xfId="0" applyFont="1"/>
    <xf numFmtId="4" fontId="3" fillId="0" borderId="3" xfId="1" applyNumberFormat="1" applyBorder="1" applyAlignment="1">
      <alignment horizontal="right"/>
    </xf>
    <xf numFmtId="4" fontId="3" fillId="0" borderId="7" xfId="1" applyNumberFormat="1" applyBorder="1"/>
    <xf numFmtId="4" fontId="19" fillId="0" borderId="3" xfId="0" applyNumberFormat="1" applyFont="1" applyBorder="1"/>
    <xf numFmtId="4" fontId="6" fillId="0" borderId="3" xfId="1" applyNumberFormat="1" applyFont="1" applyBorder="1"/>
    <xf numFmtId="4" fontId="6" fillId="0" borderId="7" xfId="1" applyNumberFormat="1" applyFont="1" applyBorder="1" applyAlignment="1">
      <alignment horizontal="right"/>
    </xf>
    <xf numFmtId="4" fontId="3" fillId="0" borderId="7" xfId="1" applyNumberFormat="1" applyBorder="1" applyAlignment="1">
      <alignment horizontal="right"/>
    </xf>
    <xf numFmtId="0" fontId="20" fillId="2" borderId="3" xfId="0" quotePrefix="1" applyFont="1" applyFill="1" applyBorder="1" applyAlignment="1">
      <alignment horizontal="left" vertical="center" wrapText="1"/>
    </xf>
    <xf numFmtId="4" fontId="18" fillId="4" borderId="3" xfId="2" applyNumberFormat="1" applyFont="1" applyBorder="1"/>
    <xf numFmtId="4" fontId="18" fillId="4" borderId="7" xfId="2" applyNumberFormat="1" applyFont="1" applyBorder="1"/>
    <xf numFmtId="0" fontId="19" fillId="0" borderId="3" xfId="0" applyFont="1" applyBorder="1"/>
    <xf numFmtId="0" fontId="20" fillId="2" borderId="3" xfId="0" quotePrefix="1" applyFont="1" applyFill="1" applyBorder="1" applyAlignment="1">
      <alignment horizontal="left" vertical="center"/>
    </xf>
    <xf numFmtId="0" fontId="21" fillId="0" borderId="3" xfId="0" applyFont="1" applyBorder="1"/>
    <xf numFmtId="0" fontId="21" fillId="0" borderId="3" xfId="0" applyFont="1" applyBorder="1" applyAlignment="1">
      <alignment wrapText="1"/>
    </xf>
    <xf numFmtId="4" fontId="8" fillId="0" borderId="3" xfId="0" applyNumberFormat="1" applyFont="1" applyBorder="1" applyAlignment="1">
      <alignment vertical="center"/>
    </xf>
    <xf numFmtId="4" fontId="6" fillId="0" borderId="3" xfId="0" applyNumberFormat="1" applyFont="1" applyBorder="1" applyAlignment="1">
      <alignment horizontal="right"/>
    </xf>
    <xf numFmtId="4" fontId="6" fillId="3" borderId="3" xfId="0" applyNumberFormat="1" applyFont="1" applyFill="1" applyBorder="1" applyAlignment="1">
      <alignment horizontal="right"/>
    </xf>
    <xf numFmtId="4" fontId="8" fillId="0" borderId="3" xfId="0" applyNumberFormat="1" applyFont="1" applyBorder="1" applyAlignment="1">
      <alignment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22" fillId="5" borderId="4" xfId="3" applyNumberFormat="1" applyBorder="1" applyAlignment="1">
      <alignment horizontal="center"/>
    </xf>
    <xf numFmtId="0" fontId="22" fillId="5" borderId="3" xfId="3" applyNumberFormat="1" applyBorder="1" applyAlignment="1">
      <alignment horizontal="center"/>
    </xf>
    <xf numFmtId="0" fontId="17" fillId="4" borderId="3" xfId="2" quotePrefix="1" applyBorder="1" applyAlignment="1">
      <alignment horizontal="left" vertical="center"/>
    </xf>
    <xf numFmtId="4" fontId="17" fillId="4" borderId="3" xfId="2" applyNumberFormat="1" applyBorder="1" applyAlignment="1">
      <alignment horizontal="right"/>
    </xf>
    <xf numFmtId="4" fontId="17" fillId="4" borderId="4" xfId="2" applyNumberFormat="1" applyBorder="1" applyAlignment="1">
      <alignment horizontal="right"/>
    </xf>
    <xf numFmtId="0" fontId="25" fillId="2" borderId="3" xfId="0" quotePrefix="1" applyFont="1" applyFill="1" applyBorder="1" applyAlignment="1">
      <alignment horizontal="left" vertical="center"/>
    </xf>
    <xf numFmtId="4" fontId="26" fillId="2" borderId="3" xfId="0" applyNumberFormat="1" applyFont="1" applyFill="1" applyBorder="1" applyAlignment="1">
      <alignment horizontal="right"/>
    </xf>
    <xf numFmtId="0" fontId="0" fillId="0" borderId="2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right"/>
    </xf>
    <xf numFmtId="0" fontId="8" fillId="2" borderId="1" xfId="0" quotePrefix="1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left" vertical="center"/>
    </xf>
    <xf numFmtId="0" fontId="8" fillId="2" borderId="2" xfId="0" quotePrefix="1" applyFont="1" applyFill="1" applyBorder="1" applyAlignment="1">
      <alignment horizontal="center" vertical="center"/>
    </xf>
    <xf numFmtId="0" fontId="17" fillId="4" borderId="3" xfId="2" quotePrefix="1" applyBorder="1" applyAlignment="1">
      <alignment horizontal="left" vertical="center" wrapText="1"/>
    </xf>
    <xf numFmtId="0" fontId="28" fillId="2" borderId="1" xfId="0" quotePrefix="1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 wrapText="1"/>
    </xf>
    <xf numFmtId="0" fontId="29" fillId="0" borderId="3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164" fontId="19" fillId="0" borderId="3" xfId="0" applyNumberFormat="1" applyFont="1" applyBorder="1" applyAlignment="1">
      <alignment horizontal="right"/>
    </xf>
    <xf numFmtId="0" fontId="8" fillId="2" borderId="3" xfId="0" quotePrefix="1" applyFont="1" applyFill="1" applyBorder="1" applyAlignment="1">
      <alignment horizontal="right" vertical="center"/>
    </xf>
    <xf numFmtId="0" fontId="0" fillId="0" borderId="4" xfId="0" applyBorder="1" applyAlignment="1">
      <alignment horizontal="right" vertical="center" wrapText="1"/>
    </xf>
    <xf numFmtId="0" fontId="8" fillId="2" borderId="4" xfId="0" quotePrefix="1" applyFont="1" applyFill="1" applyBorder="1" applyAlignment="1">
      <alignment horizontal="right" vertical="center"/>
    </xf>
    <xf numFmtId="4" fontId="0" fillId="0" borderId="0" xfId="0" applyNumberFormat="1"/>
    <xf numFmtId="4" fontId="26" fillId="2" borderId="4" xfId="0" applyNumberFormat="1" applyFont="1" applyFill="1" applyBorder="1" applyAlignment="1">
      <alignment horizontal="right"/>
    </xf>
    <xf numFmtId="4" fontId="8" fillId="0" borderId="3" xfId="0" applyNumberFormat="1" applyFont="1" applyBorder="1"/>
    <xf numFmtId="0" fontId="28" fillId="2" borderId="4" xfId="0" quotePrefix="1" applyFont="1" applyFill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9" fillId="0" borderId="3" xfId="0" applyFont="1" applyBorder="1" applyAlignment="1">
      <alignment horizontal="right"/>
    </xf>
    <xf numFmtId="0" fontId="0" fillId="0" borderId="2" xfId="0" applyBorder="1" applyAlignment="1">
      <alignment horizontal="center" vertical="center"/>
    </xf>
    <xf numFmtId="4" fontId="1" fillId="0" borderId="0" xfId="0" applyNumberFormat="1" applyFont="1"/>
    <xf numFmtId="4" fontId="0" fillId="0" borderId="3" xfId="0" applyNumberFormat="1" applyBorder="1" applyAlignment="1">
      <alignment horizontal="right"/>
    </xf>
    <xf numFmtId="4" fontId="0" fillId="2" borderId="3" xfId="0" applyNumberFormat="1" applyFill="1" applyBorder="1"/>
    <xf numFmtId="0" fontId="4" fillId="0" borderId="2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4" fontId="22" fillId="2" borderId="3" xfId="3" applyNumberFormat="1" applyFill="1" applyBorder="1" applyAlignment="1">
      <alignment horizontal="right"/>
    </xf>
    <xf numFmtId="4" fontId="19" fillId="2" borderId="3" xfId="0" applyNumberFormat="1" applyFont="1" applyFill="1" applyBorder="1"/>
    <xf numFmtId="4" fontId="3" fillId="0" borderId="3" xfId="0" applyNumberFormat="1" applyFont="1" applyBorder="1" applyAlignment="1">
      <alignment horizontal="right"/>
    </xf>
    <xf numFmtId="4" fontId="10" fillId="3" borderId="3" xfId="0" applyNumberFormat="1" applyFont="1" applyFill="1" applyBorder="1" applyAlignment="1">
      <alignment vertical="center"/>
    </xf>
    <xf numFmtId="4" fontId="1" fillId="5" borderId="3" xfId="3" applyNumberFormat="1" applyFont="1" applyBorder="1" applyAlignment="1">
      <alignment horizontal="right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right" vertical="center" wrapText="1"/>
    </xf>
    <xf numFmtId="4" fontId="5" fillId="3" borderId="3" xfId="0" applyNumberFormat="1" applyFont="1" applyFill="1" applyBorder="1" applyAlignment="1">
      <alignment horizontal="right"/>
    </xf>
    <xf numFmtId="0" fontId="0" fillId="0" borderId="4" xfId="0" applyBorder="1" applyAlignment="1">
      <alignment horizontal="center" vertical="center"/>
    </xf>
    <xf numFmtId="0" fontId="28" fillId="2" borderId="1" xfId="0" quotePrefix="1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8" fillId="2" borderId="2" xfId="0" quotePrefix="1" applyFont="1" applyFill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" fontId="6" fillId="3" borderId="3" xfId="0" applyNumberFormat="1" applyFont="1" applyFill="1" applyBorder="1" applyAlignment="1">
      <alignment horizontal="right" vertical="center" wrapText="1"/>
    </xf>
    <xf numFmtId="4" fontId="0" fillId="0" borderId="0" xfId="0" applyNumberFormat="1" applyAlignment="1">
      <alignment horizontal="left"/>
    </xf>
    <xf numFmtId="4" fontId="10" fillId="0" borderId="3" xfId="0" applyNumberFormat="1" applyFont="1" applyBorder="1" applyAlignment="1">
      <alignment horizontal="right" vertical="center" wrapText="1"/>
    </xf>
    <xf numFmtId="4" fontId="5" fillId="3" borderId="3" xfId="0" applyNumberFormat="1" applyFont="1" applyFill="1" applyBorder="1" applyAlignment="1"/>
    <xf numFmtId="0" fontId="6" fillId="3" borderId="9" xfId="0" applyFont="1" applyFill="1" applyBorder="1" applyAlignment="1">
      <alignment horizontal="center" vertical="center" wrapText="1"/>
    </xf>
    <xf numFmtId="4" fontId="0" fillId="0" borderId="4" xfId="0" applyNumberFormat="1" applyBorder="1"/>
    <xf numFmtId="4" fontId="8" fillId="0" borderId="3" xfId="0" applyNumberFormat="1" applyFont="1" applyBorder="1" applyAlignment="1">
      <alignment horizontal="right" vertical="center" wrapText="1"/>
    </xf>
    <xf numFmtId="4" fontId="6" fillId="3" borderId="3" xfId="0" quotePrefix="1" applyNumberFormat="1" applyFont="1" applyFill="1" applyBorder="1" applyAlignment="1">
      <alignment horizontal="right" wrapText="1"/>
    </xf>
    <xf numFmtId="4" fontId="7" fillId="3" borderId="3" xfId="0" applyNumberFormat="1" applyFont="1" applyFill="1" applyBorder="1" applyAlignment="1">
      <alignment horizontal="right" wrapText="1"/>
    </xf>
    <xf numFmtId="4" fontId="6" fillId="3" borderId="3" xfId="0" applyNumberFormat="1" applyFont="1" applyFill="1" applyBorder="1" applyAlignment="1">
      <alignment horizontal="center" vertical="center" wrapText="1"/>
    </xf>
    <xf numFmtId="4" fontId="19" fillId="2" borderId="3" xfId="0" applyNumberFormat="1" applyFont="1" applyFill="1" applyBorder="1" applyAlignment="1">
      <alignment horizontal="right"/>
    </xf>
    <xf numFmtId="4" fontId="0" fillId="2" borderId="0" xfId="0" applyNumberFormat="1" applyFill="1"/>
    <xf numFmtId="4" fontId="3" fillId="0" borderId="3" xfId="1" applyNumberFormat="1" applyFont="1" applyBorder="1"/>
    <xf numFmtId="4" fontId="3" fillId="0" borderId="7" xfId="1" applyNumberFormat="1" applyFont="1" applyBorder="1"/>
    <xf numFmtId="4" fontId="3" fillId="0" borderId="0" xfId="1" applyNumberFormat="1" applyFont="1"/>
    <xf numFmtId="0" fontId="31" fillId="4" borderId="3" xfId="2" applyNumberFormat="1" applyFont="1" applyBorder="1" applyAlignment="1" applyProtection="1">
      <alignment horizontal="left" vertical="center" wrapText="1"/>
    </xf>
    <xf numFmtId="4" fontId="31" fillId="4" borderId="3" xfId="2" applyNumberFormat="1" applyFont="1" applyBorder="1" applyAlignment="1" applyProtection="1">
      <alignment vertical="center" wrapText="1"/>
    </xf>
    <xf numFmtId="4" fontId="31" fillId="4" borderId="1" xfId="2" applyNumberFormat="1" applyFont="1" applyBorder="1" applyAlignment="1" applyProtection="1">
      <alignment vertical="center" wrapText="1"/>
    </xf>
    <xf numFmtId="4" fontId="31" fillId="4" borderId="3" xfId="2" applyNumberFormat="1" applyFont="1" applyBorder="1"/>
    <xf numFmtId="4" fontId="19" fillId="0" borderId="1" xfId="0" applyNumberFormat="1" applyFont="1" applyBorder="1"/>
    <xf numFmtId="4" fontId="19" fillId="0" borderId="8" xfId="0" applyNumberFormat="1" applyFont="1" applyBorder="1"/>
    <xf numFmtId="4" fontId="31" fillId="4" borderId="1" xfId="2" applyNumberFormat="1" applyFont="1" applyBorder="1"/>
    <xf numFmtId="2" fontId="31" fillId="4" borderId="3" xfId="2" applyNumberFormat="1" applyFont="1" applyBorder="1" applyAlignment="1">
      <alignment horizontal="right" vertical="center" wrapText="1"/>
    </xf>
    <xf numFmtId="2" fontId="8" fillId="0" borderId="3" xfId="0" applyNumberFormat="1" applyFont="1" applyBorder="1" applyAlignment="1">
      <alignment horizontal="right" vertical="center" wrapText="1"/>
    </xf>
    <xf numFmtId="2" fontId="9" fillId="0" borderId="3" xfId="0" applyNumberFormat="1" applyFont="1" applyBorder="1" applyAlignment="1">
      <alignment horizontal="right" vertical="center" wrapText="1"/>
    </xf>
    <xf numFmtId="4" fontId="6" fillId="2" borderId="4" xfId="0" applyNumberFormat="1" applyFont="1" applyFill="1" applyBorder="1" applyAlignment="1">
      <alignment horizontal="right"/>
    </xf>
    <xf numFmtId="4" fontId="21" fillId="0" borderId="3" xfId="0" applyNumberFormat="1" applyFont="1" applyBorder="1"/>
    <xf numFmtId="4" fontId="1" fillId="0" borderId="3" xfId="0" applyNumberFormat="1" applyFont="1" applyBorder="1"/>
    <xf numFmtId="4" fontId="1" fillId="0" borderId="3" xfId="0" applyNumberFormat="1" applyFont="1" applyBorder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6" fillId="3" borderId="1" xfId="0" quotePrefix="1" applyFont="1" applyFill="1" applyBorder="1" applyAlignment="1">
      <alignment horizontal="left" wrapText="1"/>
    </xf>
    <xf numFmtId="0" fontId="6" fillId="3" borderId="2" xfId="0" quotePrefix="1" applyFont="1" applyFill="1" applyBorder="1" applyAlignment="1">
      <alignment horizontal="left" wrapText="1"/>
    </xf>
    <xf numFmtId="0" fontId="6" fillId="3" borderId="4" xfId="0" quotePrefix="1" applyFont="1" applyFill="1" applyBorder="1" applyAlignment="1">
      <alignment horizontal="left" wrapText="1"/>
    </xf>
    <xf numFmtId="0" fontId="6" fillId="3" borderId="1" xfId="0" quotePrefix="1" applyFont="1" applyFill="1" applyBorder="1" applyAlignment="1">
      <alignment horizontal="left" vertical="center" wrapText="1"/>
    </xf>
    <xf numFmtId="0" fontId="6" fillId="3" borderId="2" xfId="0" quotePrefix="1" applyFont="1" applyFill="1" applyBorder="1" applyAlignment="1">
      <alignment horizontal="left" vertical="center" wrapText="1"/>
    </xf>
    <xf numFmtId="0" fontId="6" fillId="3" borderId="4" xfId="0" quotePrefix="1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15" fillId="0" borderId="1" xfId="0" quotePrefix="1" applyFont="1" applyBorder="1" applyAlignment="1">
      <alignment horizontal="center" vertical="center" wrapText="1"/>
    </xf>
    <xf numFmtId="0" fontId="15" fillId="0" borderId="2" xfId="0" quotePrefix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vertical="center"/>
    </xf>
    <xf numFmtId="0" fontId="8" fillId="0" borderId="2" xfId="0" applyFont="1" applyBorder="1" applyAlignment="1">
      <alignment vertical="center"/>
    </xf>
    <xf numFmtId="0" fontId="10" fillId="0" borderId="1" xfId="0" quotePrefix="1" applyFont="1" applyBorder="1" applyAlignment="1">
      <alignment horizontal="left" vertical="center"/>
    </xf>
    <xf numFmtId="0" fontId="15" fillId="0" borderId="3" xfId="0" quotePrefix="1" applyFont="1" applyBorder="1" applyAlignment="1">
      <alignment horizontal="center" wrapText="1"/>
    </xf>
    <xf numFmtId="0" fontId="15" fillId="0" borderId="1" xfId="0" quotePrefix="1" applyFont="1" applyBorder="1" applyAlignment="1">
      <alignment horizontal="center" wrapText="1"/>
    </xf>
    <xf numFmtId="0" fontId="10" fillId="0" borderId="1" xfId="0" quotePrefix="1" applyFont="1" applyBorder="1" applyAlignment="1">
      <alignment horizontal="left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left" vertical="center" wrapText="1"/>
    </xf>
    <xf numFmtId="2" fontId="0" fillId="0" borderId="3" xfId="0" applyNumberForma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2" fillId="5" borderId="1" xfId="3" applyBorder="1" applyAlignment="1">
      <alignment horizontal="center" vertical="center" wrapText="1"/>
    </xf>
    <xf numFmtId="0" fontId="22" fillId="5" borderId="2" xfId="3" applyBorder="1" applyAlignment="1">
      <alignment horizontal="center" vertical="center" wrapText="1"/>
    </xf>
    <xf numFmtId="0" fontId="22" fillId="5" borderId="4" xfId="3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0" fillId="2" borderId="1" xfId="0" quotePrefix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left" vertical="center" wrapText="1" indent="5"/>
    </xf>
    <xf numFmtId="0" fontId="24" fillId="2" borderId="2" xfId="0" applyFont="1" applyFill="1" applyBorder="1" applyAlignment="1">
      <alignment horizontal="left" vertical="center" wrapText="1" indent="5"/>
    </xf>
    <xf numFmtId="0" fontId="24" fillId="2" borderId="4" xfId="0" applyFont="1" applyFill="1" applyBorder="1" applyAlignment="1">
      <alignment horizontal="left" vertical="center" wrapText="1" indent="5"/>
    </xf>
    <xf numFmtId="0" fontId="10" fillId="2" borderId="4" xfId="0" quotePrefix="1" applyFont="1" applyFill="1" applyBorder="1" applyAlignment="1">
      <alignment horizontal="center" vertical="center"/>
    </xf>
    <xf numFmtId="0" fontId="17" fillId="2" borderId="1" xfId="2" applyFill="1" applyBorder="1" applyAlignment="1">
      <alignment horizontal="left" vertical="center" wrapText="1" indent="7"/>
    </xf>
    <xf numFmtId="0" fontId="17" fillId="2" borderId="2" xfId="2" applyFill="1" applyBorder="1" applyAlignment="1">
      <alignment horizontal="left" vertical="center" wrapText="1" indent="7"/>
    </xf>
    <xf numFmtId="0" fontId="17" fillId="2" borderId="4" xfId="2" applyFill="1" applyBorder="1" applyAlignment="1">
      <alignment horizontal="left" vertical="center" wrapText="1" indent="7"/>
    </xf>
    <xf numFmtId="0" fontId="24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8" fillId="2" borderId="1" xfId="0" quotePrefix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2" borderId="2" xfId="0" quotePrefix="1" applyFont="1" applyFill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7" fillId="4" borderId="1" xfId="2" applyBorder="1" applyAlignment="1">
      <alignment horizontal="left" vertical="center" wrapText="1" indent="4"/>
    </xf>
    <xf numFmtId="0" fontId="17" fillId="4" borderId="2" xfId="2" applyBorder="1" applyAlignment="1">
      <alignment horizontal="left" vertical="center" wrapText="1" indent="4"/>
    </xf>
    <xf numFmtId="0" fontId="17" fillId="4" borderId="4" xfId="2" applyBorder="1" applyAlignment="1">
      <alignment horizontal="left" vertical="center" wrapText="1" indent="4"/>
    </xf>
    <xf numFmtId="0" fontId="27" fillId="2" borderId="1" xfId="0" quotePrefix="1" applyFont="1" applyFill="1" applyBorder="1" applyAlignment="1">
      <alignment horizontal="center" vertical="center"/>
    </xf>
    <xf numFmtId="0" fontId="17" fillId="4" borderId="1" xfId="2" applyBorder="1" applyAlignment="1">
      <alignment horizontal="center" vertical="center" wrapText="1"/>
    </xf>
    <xf numFmtId="0" fontId="17" fillId="4" borderId="4" xfId="2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8" fillId="2" borderId="4" xfId="0" quotePrefix="1" applyFont="1" applyFill="1" applyBorder="1" applyAlignment="1">
      <alignment horizontal="center" vertical="center"/>
    </xf>
  </cellXfs>
  <cellStyles count="6">
    <cellStyle name="20% - Isticanje1" xfId="3" builtinId="30"/>
    <cellStyle name="Dobro" xfId="2" builtinId="26"/>
    <cellStyle name="Normalno" xfId="0" builtinId="0"/>
    <cellStyle name="Normalno 3 3" xfId="4" xr:uid="{BA21DBEA-3BE5-4E53-80D0-A70C95B9DA01}"/>
    <cellStyle name="Normalno 4" xfId="5" xr:uid="{494C2945-FE25-4EDB-A0DD-A0C0FDACE350}"/>
    <cellStyle name="Obično_List4" xfId="1" xr:uid="{00000000-0005-0000-0000-000001000000}"/>
  </cellStyles>
  <dxfs count="0"/>
  <tableStyles count="0" defaultTableStyle="TableStyleMedium2" defaultPivotStyle="PivotStyleLight16"/>
  <colors>
    <mruColors>
      <color rgb="FFFFB9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ladenka Cvitković" id="{DB13DFF4-B9F3-4B82-869F-1D68D4EF37B3}" userId="S::mladenka.cvitkovic@skole.hr::d9f638fd-fa51-47d7-b6ce-021d9b39a0d6" providerId="AD"/>
</personList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8" dT="2024-03-09T20:34:03.07" personId="{DB13DFF4-B9F3-4B82-869F-1D68D4EF37B3}" id="{14B1664A-C827-457A-B15C-A4DD8C791B6C}">
    <text xml:space="preserve">67.628,42 - 1.911,21 (povrat HZZ) = 65.717,21
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37"/>
  <sheetViews>
    <sheetView tabSelected="1" workbookViewId="0">
      <selection activeCell="G37" sqref="G37"/>
    </sheetView>
  </sheetViews>
  <sheetFormatPr defaultRowHeight="15" x14ac:dyDescent="0.25"/>
  <cols>
    <col min="6" max="10" width="25.28515625" customWidth="1"/>
    <col min="11" max="12" width="15.7109375" customWidth="1"/>
    <col min="13" max="13" width="25.28515625" customWidth="1"/>
    <col min="14" max="14" width="10.140625" bestFit="1" customWidth="1"/>
  </cols>
  <sheetData>
    <row r="1" spans="2:13" ht="42" customHeight="1" x14ac:dyDescent="0.25">
      <c r="B1" s="175" t="s">
        <v>211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30"/>
    </row>
    <row r="2" spans="2:13" ht="18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2:13" ht="15.75" customHeight="1" x14ac:dyDescent="0.25">
      <c r="B3" s="175" t="s">
        <v>11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29"/>
    </row>
    <row r="4" spans="2:13" ht="18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4"/>
    </row>
    <row r="5" spans="2:13" ht="18" customHeight="1" x14ac:dyDescent="0.25">
      <c r="B5" s="175" t="s">
        <v>60</v>
      </c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28"/>
    </row>
    <row r="6" spans="2:13" ht="18" customHeight="1" x14ac:dyDescent="0.25"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28"/>
    </row>
    <row r="7" spans="2:13" ht="18" customHeight="1" x14ac:dyDescent="0.25">
      <c r="B7" s="170" t="s">
        <v>69</v>
      </c>
      <c r="C7" s="170"/>
      <c r="D7" s="170"/>
      <c r="E7" s="170"/>
      <c r="F7" s="170"/>
      <c r="G7" s="5"/>
      <c r="H7" s="6"/>
      <c r="I7" s="6"/>
      <c r="J7" s="6"/>
      <c r="K7" s="33"/>
      <c r="L7" s="33"/>
    </row>
    <row r="8" spans="2:13" ht="25.5" x14ac:dyDescent="0.25">
      <c r="B8" s="172" t="s">
        <v>7</v>
      </c>
      <c r="C8" s="172"/>
      <c r="D8" s="172"/>
      <c r="E8" s="172"/>
      <c r="F8" s="172"/>
      <c r="G8" s="38" t="s">
        <v>173</v>
      </c>
      <c r="H8" s="38" t="s">
        <v>208</v>
      </c>
      <c r="I8" s="38" t="s">
        <v>175</v>
      </c>
      <c r="J8" s="38" t="s">
        <v>176</v>
      </c>
      <c r="K8" s="31" t="s">
        <v>28</v>
      </c>
      <c r="L8" s="31" t="s">
        <v>58</v>
      </c>
    </row>
    <row r="9" spans="2:13" x14ac:dyDescent="0.25">
      <c r="B9" s="181">
        <v>1</v>
      </c>
      <c r="C9" s="181"/>
      <c r="D9" s="181"/>
      <c r="E9" s="181"/>
      <c r="F9" s="182"/>
      <c r="G9" s="36">
        <v>2</v>
      </c>
      <c r="H9" s="35">
        <v>3</v>
      </c>
      <c r="I9" s="35">
        <v>4</v>
      </c>
      <c r="J9" s="35">
        <v>5</v>
      </c>
      <c r="K9" s="35" t="s">
        <v>40</v>
      </c>
      <c r="L9" s="35" t="s">
        <v>41</v>
      </c>
    </row>
    <row r="10" spans="2:13" x14ac:dyDescent="0.25">
      <c r="B10" s="159" t="s">
        <v>30</v>
      </c>
      <c r="C10" s="163"/>
      <c r="D10" s="163"/>
      <c r="E10" s="163"/>
      <c r="F10" s="179"/>
      <c r="G10" s="76">
        <v>1883860.88</v>
      </c>
      <c r="H10" s="77">
        <v>3216264.54</v>
      </c>
      <c r="I10" s="119">
        <v>3216264.54</v>
      </c>
      <c r="J10" s="119">
        <v>3190077.57</v>
      </c>
      <c r="K10" s="119">
        <f t="shared" ref="K10:K15" si="0">SUM(J10/G10)*100</f>
        <v>169.33721613243543</v>
      </c>
      <c r="L10" s="119">
        <f t="shared" ref="L10:L15" si="1">SUM(J10/I10)*100</f>
        <v>99.18579551917081</v>
      </c>
    </row>
    <row r="11" spans="2:13" x14ac:dyDescent="0.25">
      <c r="B11" s="180" t="s">
        <v>29</v>
      </c>
      <c r="C11" s="179"/>
      <c r="D11" s="179"/>
      <c r="E11" s="179"/>
      <c r="F11" s="179"/>
      <c r="G11" s="76">
        <v>0</v>
      </c>
      <c r="H11" s="77">
        <v>0</v>
      </c>
      <c r="I11" s="119">
        <v>0</v>
      </c>
      <c r="J11" s="119">
        <v>0</v>
      </c>
      <c r="K11" s="119" t="e">
        <f t="shared" si="0"/>
        <v>#DIV/0!</v>
      </c>
      <c r="L11" s="119" t="e">
        <f t="shared" si="1"/>
        <v>#DIV/0!</v>
      </c>
    </row>
    <row r="12" spans="2:13" x14ac:dyDescent="0.25">
      <c r="B12" s="176" t="s">
        <v>0</v>
      </c>
      <c r="C12" s="177"/>
      <c r="D12" s="177"/>
      <c r="E12" s="177"/>
      <c r="F12" s="178"/>
      <c r="G12" s="120">
        <f>SUM(G10:G11)</f>
        <v>1883860.88</v>
      </c>
      <c r="H12" s="120">
        <f>SUM(H10:H11)</f>
        <v>3216264.54</v>
      </c>
      <c r="I12" s="120">
        <f>SUM(I10:I11)</f>
        <v>3216264.54</v>
      </c>
      <c r="J12" s="120">
        <f>SUM(J10:J11)</f>
        <v>3190077.57</v>
      </c>
      <c r="K12" s="78">
        <f t="shared" si="0"/>
        <v>169.33721613243543</v>
      </c>
      <c r="L12" s="78">
        <f t="shared" si="1"/>
        <v>99.18579551917081</v>
      </c>
    </row>
    <row r="13" spans="2:13" x14ac:dyDescent="0.25">
      <c r="B13" s="183" t="s">
        <v>31</v>
      </c>
      <c r="C13" s="163"/>
      <c r="D13" s="163"/>
      <c r="E13" s="163"/>
      <c r="F13" s="163"/>
      <c r="G13" s="79">
        <v>319092.87</v>
      </c>
      <c r="H13" s="77">
        <v>-591115.99</v>
      </c>
      <c r="I13" s="119">
        <v>-591115.99</v>
      </c>
      <c r="J13" s="119">
        <v>440379</v>
      </c>
      <c r="K13" s="119">
        <f t="shared" si="0"/>
        <v>138.00966470983823</v>
      </c>
      <c r="L13" s="119">
        <f t="shared" si="1"/>
        <v>-74.49959186521076</v>
      </c>
    </row>
    <row r="14" spans="2:13" x14ac:dyDescent="0.25">
      <c r="B14" s="180" t="s">
        <v>32</v>
      </c>
      <c r="C14" s="179"/>
      <c r="D14" s="179"/>
      <c r="E14" s="179"/>
      <c r="F14" s="179"/>
      <c r="G14" s="76">
        <v>1208273.4099999999</v>
      </c>
      <c r="H14" s="77">
        <v>-2745447.25</v>
      </c>
      <c r="I14" s="119">
        <v>-2745447.25</v>
      </c>
      <c r="J14" s="119">
        <v>3019653.38</v>
      </c>
      <c r="K14" s="119">
        <f t="shared" si="0"/>
        <v>249.91474239261794</v>
      </c>
      <c r="L14" s="119">
        <f t="shared" si="1"/>
        <v>-109.98766703676421</v>
      </c>
    </row>
    <row r="15" spans="2:13" x14ac:dyDescent="0.25">
      <c r="B15" s="21" t="s">
        <v>1</v>
      </c>
      <c r="C15" s="22"/>
      <c r="D15" s="22"/>
      <c r="E15" s="22"/>
      <c r="F15" s="22"/>
      <c r="G15" s="78">
        <f>SUM(G13:G14)</f>
        <v>1527366.2799999998</v>
      </c>
      <c r="H15" s="78">
        <f>SUM(H13:H14)</f>
        <v>-3336563.24</v>
      </c>
      <c r="I15" s="78">
        <f>SUM(I13:I14)</f>
        <v>-3336563.24</v>
      </c>
      <c r="J15" s="78">
        <f>SUM(J13:J14)</f>
        <v>3460032.38</v>
      </c>
      <c r="K15" s="121">
        <f t="shared" si="0"/>
        <v>226.53586276633004</v>
      </c>
      <c r="L15" s="121">
        <f t="shared" si="1"/>
        <v>-103.70048853022789</v>
      </c>
    </row>
    <row r="16" spans="2:13" x14ac:dyDescent="0.25">
      <c r="B16" s="115" t="s">
        <v>2</v>
      </c>
      <c r="C16" s="116"/>
      <c r="D16" s="116"/>
      <c r="E16" s="116"/>
      <c r="F16" s="116"/>
      <c r="G16" s="50">
        <f>SUM(G12-G15)</f>
        <v>356494.60000000009</v>
      </c>
      <c r="H16" s="50">
        <f>SUM(H12,H15)</f>
        <v>-120298.70000000019</v>
      </c>
      <c r="I16" s="50">
        <f>SUM(I12,I15)</f>
        <v>-120298.70000000019</v>
      </c>
      <c r="J16" s="50">
        <f>SUM(J12-J15)</f>
        <v>-269954.81000000006</v>
      </c>
      <c r="K16" s="117"/>
      <c r="L16" s="117"/>
    </row>
    <row r="17" spans="1:49" ht="18" x14ac:dyDescent="0.25">
      <c r="B17" s="3"/>
      <c r="C17" s="7"/>
      <c r="D17" s="7"/>
      <c r="E17" s="7"/>
      <c r="F17" s="114"/>
      <c r="G17" s="7"/>
      <c r="H17" s="7"/>
      <c r="I17" s="7"/>
      <c r="J17" s="7"/>
      <c r="K17" s="1"/>
      <c r="L17" s="1"/>
      <c r="M17" s="1"/>
    </row>
    <row r="18" spans="1:49" ht="18" customHeight="1" x14ac:dyDescent="0.25">
      <c r="B18" s="170" t="s">
        <v>67</v>
      </c>
      <c r="C18" s="170"/>
      <c r="D18" s="170"/>
      <c r="E18" s="170"/>
      <c r="F18" s="170"/>
      <c r="G18" s="7"/>
      <c r="H18" s="7"/>
      <c r="I18" s="7"/>
      <c r="J18" s="7"/>
      <c r="K18" s="1"/>
      <c r="L18" s="1"/>
      <c r="M18" s="1"/>
    </row>
    <row r="19" spans="1:49" ht="38.25" x14ac:dyDescent="0.25">
      <c r="B19" s="172" t="s">
        <v>7</v>
      </c>
      <c r="C19" s="172"/>
      <c r="D19" s="172"/>
      <c r="E19" s="172"/>
      <c r="F19" s="172"/>
      <c r="G19" s="38" t="s">
        <v>173</v>
      </c>
      <c r="H19" s="38" t="s">
        <v>174</v>
      </c>
      <c r="I19" s="38" t="s">
        <v>175</v>
      </c>
      <c r="J19" s="38" t="s">
        <v>176</v>
      </c>
      <c r="K19" s="2" t="s">
        <v>28</v>
      </c>
      <c r="L19" s="2" t="s">
        <v>58</v>
      </c>
      <c r="M19" s="134"/>
    </row>
    <row r="20" spans="1:49" x14ac:dyDescent="0.25">
      <c r="B20" s="173">
        <v>1</v>
      </c>
      <c r="C20" s="174"/>
      <c r="D20" s="174"/>
      <c r="E20" s="174"/>
      <c r="F20" s="174"/>
      <c r="G20" s="37">
        <v>2</v>
      </c>
      <c r="H20" s="35">
        <v>3</v>
      </c>
      <c r="I20" s="35">
        <v>4</v>
      </c>
      <c r="J20" s="35">
        <v>5</v>
      </c>
      <c r="K20" s="35" t="s">
        <v>40</v>
      </c>
      <c r="L20" s="35" t="s">
        <v>41</v>
      </c>
    </row>
    <row r="21" spans="1:49" ht="15.75" customHeight="1" x14ac:dyDescent="0.25">
      <c r="B21" s="159" t="s">
        <v>33</v>
      </c>
      <c r="C21" s="162"/>
      <c r="D21" s="162"/>
      <c r="E21" s="162"/>
      <c r="F21" s="162"/>
      <c r="G21" s="132">
        <v>0</v>
      </c>
      <c r="H21" s="77">
        <v>0</v>
      </c>
      <c r="I21" s="77"/>
      <c r="J21" s="77">
        <v>0</v>
      </c>
      <c r="K21" s="20"/>
      <c r="L21" s="20"/>
    </row>
    <row r="22" spans="1:49" x14ac:dyDescent="0.25">
      <c r="B22" s="159" t="s">
        <v>34</v>
      </c>
      <c r="C22" s="163"/>
      <c r="D22" s="163"/>
      <c r="E22" s="163"/>
      <c r="F22" s="163"/>
      <c r="G22" s="136">
        <v>0</v>
      </c>
      <c r="H22" s="77">
        <v>0</v>
      </c>
      <c r="I22" s="77"/>
      <c r="J22" s="77">
        <v>0</v>
      </c>
      <c r="K22" s="20"/>
      <c r="L22" s="20"/>
    </row>
    <row r="23" spans="1:49" ht="15" customHeight="1" x14ac:dyDescent="0.25">
      <c r="B23" s="164" t="s">
        <v>189</v>
      </c>
      <c r="C23" s="165"/>
      <c r="D23" s="165"/>
      <c r="E23" s="165"/>
      <c r="F23" s="166"/>
      <c r="G23" s="137">
        <v>0</v>
      </c>
      <c r="H23" s="139">
        <v>0</v>
      </c>
      <c r="I23" s="139"/>
      <c r="J23" s="130">
        <v>0</v>
      </c>
      <c r="K23" s="38"/>
      <c r="L23" s="38"/>
    </row>
    <row r="24" spans="1:49" s="39" customFormat="1" ht="15" customHeight="1" x14ac:dyDescent="0.25">
      <c r="A24"/>
      <c r="B24" s="159" t="s">
        <v>68</v>
      </c>
      <c r="C24" s="162"/>
      <c r="D24" s="162"/>
      <c r="E24" s="162"/>
      <c r="F24" s="171"/>
      <c r="G24" s="136">
        <v>356494.6</v>
      </c>
      <c r="H24" s="77">
        <v>-120298.7</v>
      </c>
      <c r="I24" s="77">
        <v>-120298.7</v>
      </c>
      <c r="J24" s="77">
        <v>-269954.81</v>
      </c>
      <c r="K24" s="20"/>
      <c r="L24" s="20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</row>
    <row r="25" spans="1:49" s="39" customFormat="1" ht="15" customHeight="1" x14ac:dyDescent="0.25">
      <c r="A25"/>
      <c r="B25" s="159" t="s">
        <v>17</v>
      </c>
      <c r="C25" s="162"/>
      <c r="D25" s="162"/>
      <c r="E25" s="162"/>
      <c r="F25" s="171"/>
      <c r="G25" s="136">
        <v>65717.210000000006</v>
      </c>
      <c r="H25" s="77">
        <v>132597.91</v>
      </c>
      <c r="I25" s="77">
        <v>132597.91</v>
      </c>
      <c r="J25" s="77">
        <v>422211.81</v>
      </c>
      <c r="K25" s="20"/>
      <c r="L25" s="20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</row>
    <row r="26" spans="1:49" s="48" customFormat="1" ht="15" customHeight="1" x14ac:dyDescent="0.25">
      <c r="A26" s="46"/>
      <c r="B26" s="164" t="s">
        <v>66</v>
      </c>
      <c r="C26" s="165"/>
      <c r="D26" s="165"/>
      <c r="E26" s="165"/>
      <c r="F26" s="166"/>
      <c r="G26" s="137">
        <v>-422211.81</v>
      </c>
      <c r="H26" s="130">
        <v>-12299.21</v>
      </c>
      <c r="I26" s="130">
        <v>-12299.21</v>
      </c>
      <c r="J26" s="130">
        <v>-152257</v>
      </c>
      <c r="K26" s="47"/>
      <c r="L26" s="47"/>
      <c r="M26" s="46"/>
      <c r="N26" s="131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</row>
    <row r="27" spans="1:49" ht="53.25" customHeight="1" x14ac:dyDescent="0.25">
      <c r="B27" s="167" t="s">
        <v>190</v>
      </c>
      <c r="C27" s="168"/>
      <c r="D27" s="168"/>
      <c r="E27" s="168"/>
      <c r="F27" s="169"/>
      <c r="G27" s="138">
        <f>SUM(G24,G25,G26)</f>
        <v>0</v>
      </c>
      <c r="H27" s="124">
        <f>SUM(H24,H25,H26)</f>
        <v>0</v>
      </c>
      <c r="I27" s="124">
        <f>SUM(I24:I26)</f>
        <v>0</v>
      </c>
      <c r="J27" s="133">
        <f>SUM(J24:J26)</f>
        <v>0</v>
      </c>
      <c r="K27" s="40"/>
      <c r="L27" s="40"/>
      <c r="N27" s="104"/>
    </row>
    <row r="28" spans="1:49" x14ac:dyDescent="0.25">
      <c r="N28" s="104"/>
    </row>
    <row r="29" spans="1:49" ht="38.25" customHeight="1" x14ac:dyDescent="0.25">
      <c r="B29" s="172" t="s">
        <v>7</v>
      </c>
      <c r="C29" s="172"/>
      <c r="D29" s="172"/>
      <c r="E29" s="172"/>
      <c r="F29" s="172"/>
      <c r="G29" s="38" t="s">
        <v>173</v>
      </c>
      <c r="H29" s="38" t="s">
        <v>174</v>
      </c>
      <c r="I29" s="38" t="s">
        <v>175</v>
      </c>
      <c r="J29" s="38" t="s">
        <v>176</v>
      </c>
      <c r="K29" s="2" t="s">
        <v>28</v>
      </c>
      <c r="L29" s="2" t="s">
        <v>58</v>
      </c>
    </row>
    <row r="30" spans="1:49" ht="15" customHeight="1" x14ac:dyDescent="0.25">
      <c r="B30" s="173">
        <v>1</v>
      </c>
      <c r="C30" s="174"/>
      <c r="D30" s="174"/>
      <c r="E30" s="174"/>
      <c r="F30" s="174"/>
      <c r="G30" s="37">
        <v>2</v>
      </c>
      <c r="H30" s="35">
        <v>3</v>
      </c>
      <c r="I30" s="35">
        <v>4</v>
      </c>
      <c r="J30" s="35">
        <v>5</v>
      </c>
      <c r="K30" s="35" t="s">
        <v>40</v>
      </c>
      <c r="L30" s="35" t="s">
        <v>41</v>
      </c>
    </row>
    <row r="31" spans="1:49" ht="15" customHeight="1" x14ac:dyDescent="0.25">
      <c r="B31" s="159" t="s">
        <v>184</v>
      </c>
      <c r="C31" s="162"/>
      <c r="D31" s="162"/>
      <c r="E31" s="162"/>
      <c r="F31" s="162"/>
      <c r="G31" s="132">
        <v>422211.81</v>
      </c>
      <c r="H31" s="77">
        <v>132597.91</v>
      </c>
      <c r="I31" s="77">
        <v>132597.91</v>
      </c>
      <c r="J31" s="60">
        <v>422211.81</v>
      </c>
      <c r="K31" s="20"/>
      <c r="L31" s="20"/>
      <c r="M31" s="104"/>
    </row>
    <row r="32" spans="1:49" ht="15" customHeight="1" x14ac:dyDescent="0.25">
      <c r="B32" s="159" t="s">
        <v>185</v>
      </c>
      <c r="C32" s="163"/>
      <c r="D32" s="163"/>
      <c r="E32" s="163"/>
      <c r="F32" s="163"/>
      <c r="G32" s="79"/>
      <c r="H32" s="77">
        <v>120298.7</v>
      </c>
      <c r="I32" s="77">
        <v>120298.7</v>
      </c>
      <c r="J32" s="60">
        <v>307776.02</v>
      </c>
      <c r="K32" s="20"/>
      <c r="L32" s="20"/>
      <c r="M32" s="104"/>
    </row>
    <row r="33" spans="2:13" ht="15" customHeight="1" x14ac:dyDescent="0.25">
      <c r="B33" s="159" t="s">
        <v>188</v>
      </c>
      <c r="C33" s="160"/>
      <c r="D33" s="160"/>
      <c r="E33" s="160"/>
      <c r="F33" s="161"/>
      <c r="G33" s="79"/>
      <c r="H33" s="77"/>
      <c r="I33" s="77"/>
      <c r="J33" s="60">
        <f>SUM(J31-J32)</f>
        <v>114435.78999999998</v>
      </c>
      <c r="K33" s="20"/>
      <c r="L33" s="20"/>
      <c r="M33" s="104"/>
    </row>
    <row r="34" spans="2:13" ht="15" customHeight="1" x14ac:dyDescent="0.25">
      <c r="B34" s="159" t="s">
        <v>187</v>
      </c>
      <c r="C34" s="160"/>
      <c r="D34" s="160"/>
      <c r="E34" s="160"/>
      <c r="F34" s="161"/>
      <c r="G34" s="79"/>
      <c r="H34" s="77"/>
      <c r="I34" s="77"/>
      <c r="J34" s="60">
        <v>37821.21</v>
      </c>
      <c r="K34" s="20"/>
      <c r="L34" s="20"/>
      <c r="M34" s="104"/>
    </row>
    <row r="35" spans="2:13" ht="15" customHeight="1" x14ac:dyDescent="0.25">
      <c r="B35" s="164" t="s">
        <v>186</v>
      </c>
      <c r="C35" s="165"/>
      <c r="D35" s="165"/>
      <c r="E35" s="165"/>
      <c r="F35" s="166"/>
      <c r="G35" s="130"/>
      <c r="H35" s="130">
        <f>SUM(H31-H32)</f>
        <v>12299.210000000006</v>
      </c>
      <c r="I35" s="130">
        <f>SUM(I31-I32)</f>
        <v>12299.210000000006</v>
      </c>
      <c r="J35" s="130">
        <f>SUM(J33:J34)</f>
        <v>152256.99999999997</v>
      </c>
      <c r="K35" s="38"/>
      <c r="L35" s="38"/>
      <c r="M35" s="104"/>
    </row>
    <row r="36" spans="2:13" x14ac:dyDescent="0.25">
      <c r="M36" s="104"/>
    </row>
    <row r="37" spans="2:13" x14ac:dyDescent="0.25">
      <c r="M37" s="104"/>
    </row>
  </sheetData>
  <mergeCells count="28">
    <mergeCell ref="B29:F29"/>
    <mergeCell ref="B30:F30"/>
    <mergeCell ref="B5:L5"/>
    <mergeCell ref="B3:L3"/>
    <mergeCell ref="B1:L1"/>
    <mergeCell ref="B12:F12"/>
    <mergeCell ref="B22:F22"/>
    <mergeCell ref="B10:F10"/>
    <mergeCell ref="B11:F11"/>
    <mergeCell ref="B8:F8"/>
    <mergeCell ref="B9:F9"/>
    <mergeCell ref="B14:F14"/>
    <mergeCell ref="B13:F13"/>
    <mergeCell ref="B7:F7"/>
    <mergeCell ref="B26:F26"/>
    <mergeCell ref="B23:F23"/>
    <mergeCell ref="B27:F27"/>
    <mergeCell ref="B18:F18"/>
    <mergeCell ref="B24:F24"/>
    <mergeCell ref="B25:F25"/>
    <mergeCell ref="B19:F19"/>
    <mergeCell ref="B20:F20"/>
    <mergeCell ref="B21:F21"/>
    <mergeCell ref="B33:F33"/>
    <mergeCell ref="B31:F31"/>
    <mergeCell ref="B32:F32"/>
    <mergeCell ref="B35:F35"/>
    <mergeCell ref="B34:F34"/>
  </mergeCells>
  <pageMargins left="0.7" right="0.7" top="0.75" bottom="0.75" header="0.3" footer="0.3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49EA0-FFDF-4E16-9D8F-2BB6B47EBCCD}">
  <dimension ref="B1:N103"/>
  <sheetViews>
    <sheetView topLeftCell="A13" workbookViewId="0">
      <selection activeCell="M92" sqref="M92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11.42578125" customWidth="1"/>
    <col min="5" max="5" width="8.42578125" customWidth="1"/>
    <col min="6" max="6" width="44.7109375" customWidth="1"/>
    <col min="7" max="10" width="25.28515625" customWidth="1"/>
    <col min="11" max="12" width="15.7109375" customWidth="1"/>
    <col min="13" max="14" width="10.140625" bestFit="1" customWidth="1"/>
  </cols>
  <sheetData>
    <row r="1" spans="2:12" ht="18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2:12" ht="15.75" customHeight="1" x14ac:dyDescent="0.25">
      <c r="B2" s="175" t="s">
        <v>11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</row>
    <row r="3" spans="2:12" ht="18" x14ac:dyDescent="0.25">
      <c r="B3" s="3"/>
      <c r="C3" s="3"/>
      <c r="D3" s="3"/>
      <c r="E3" s="3"/>
      <c r="F3" s="3"/>
      <c r="G3" s="3"/>
      <c r="H3" s="3"/>
      <c r="I3" s="3"/>
      <c r="J3" s="4"/>
      <c r="K3" s="4"/>
      <c r="L3" s="4"/>
    </row>
    <row r="4" spans="2:12" ht="15.75" customHeight="1" x14ac:dyDescent="0.25">
      <c r="B4" s="175" t="s">
        <v>62</v>
      </c>
      <c r="C4" s="175"/>
      <c r="D4" s="175"/>
      <c r="E4" s="175"/>
      <c r="F4" s="175"/>
      <c r="G4" s="175"/>
      <c r="H4" s="175"/>
      <c r="I4" s="175"/>
      <c r="J4" s="175"/>
      <c r="K4" s="175"/>
      <c r="L4" s="175"/>
    </row>
    <row r="5" spans="2:12" ht="18" x14ac:dyDescent="0.25">
      <c r="B5" s="3"/>
      <c r="C5" s="3"/>
      <c r="D5" s="3"/>
      <c r="E5" s="3"/>
      <c r="F5" s="3"/>
      <c r="G5" s="3"/>
      <c r="H5" s="3"/>
      <c r="I5" s="3"/>
      <c r="J5" s="4"/>
      <c r="K5" s="4"/>
      <c r="L5" s="4"/>
    </row>
    <row r="6" spans="2:12" ht="15.75" customHeight="1" x14ac:dyDescent="0.25">
      <c r="B6" s="175" t="s">
        <v>42</v>
      </c>
      <c r="C6" s="175"/>
      <c r="D6" s="175"/>
      <c r="E6" s="175"/>
      <c r="F6" s="175"/>
      <c r="G6" s="175"/>
      <c r="H6" s="175"/>
      <c r="I6" s="175"/>
      <c r="J6" s="175"/>
      <c r="K6" s="175"/>
      <c r="L6" s="175"/>
    </row>
    <row r="7" spans="2:12" ht="18" x14ac:dyDescent="0.25">
      <c r="B7" s="3"/>
      <c r="C7" s="3"/>
      <c r="D7" s="3"/>
      <c r="E7" s="3"/>
      <c r="F7" s="3"/>
      <c r="G7" s="3"/>
      <c r="H7" s="3"/>
      <c r="I7" s="3"/>
      <c r="J7" s="4"/>
      <c r="K7" s="4"/>
      <c r="L7" s="4"/>
    </row>
    <row r="8" spans="2:12" ht="45" customHeight="1" x14ac:dyDescent="0.25">
      <c r="B8" s="187" t="s">
        <v>7</v>
      </c>
      <c r="C8" s="188"/>
      <c r="D8" s="188"/>
      <c r="E8" s="188"/>
      <c r="F8" s="189"/>
      <c r="G8" s="38" t="s">
        <v>173</v>
      </c>
      <c r="H8" s="38" t="s">
        <v>209</v>
      </c>
      <c r="I8" s="38" t="s">
        <v>175</v>
      </c>
      <c r="J8" s="38" t="s">
        <v>176</v>
      </c>
      <c r="K8" s="38" t="s">
        <v>28</v>
      </c>
      <c r="L8" s="38" t="s">
        <v>58</v>
      </c>
    </row>
    <row r="9" spans="2:12" x14ac:dyDescent="0.25">
      <c r="B9" s="184">
        <v>1</v>
      </c>
      <c r="C9" s="185"/>
      <c r="D9" s="185"/>
      <c r="E9" s="185"/>
      <c r="F9" s="186"/>
      <c r="G9" s="41">
        <v>2</v>
      </c>
      <c r="H9" s="41">
        <v>3</v>
      </c>
      <c r="I9" s="41">
        <v>4</v>
      </c>
      <c r="J9" s="41">
        <v>5</v>
      </c>
      <c r="K9" s="41" t="s">
        <v>40</v>
      </c>
      <c r="L9" s="41" t="s">
        <v>41</v>
      </c>
    </row>
    <row r="10" spans="2:12" ht="18" x14ac:dyDescent="0.25">
      <c r="B10" s="53"/>
      <c r="C10" s="53"/>
      <c r="D10" s="53"/>
      <c r="E10" s="53"/>
      <c r="F10" s="54" t="s">
        <v>56</v>
      </c>
      <c r="G10" s="55">
        <f>SUM(G11)</f>
        <v>1883860.8800000004</v>
      </c>
      <c r="H10" s="55">
        <f>SUM(H11)</f>
        <v>3216264.54</v>
      </c>
      <c r="I10" s="55">
        <f>SUM(I11)</f>
        <v>3216264.54</v>
      </c>
      <c r="J10" s="55">
        <f>SUM(J11)</f>
        <v>3190077.57</v>
      </c>
      <c r="K10" s="56">
        <f>SUM(J10/G10*100)</f>
        <v>169.33721613243537</v>
      </c>
      <c r="L10" s="56">
        <f>SUM(J10/I10*100)</f>
        <v>99.18579551917081</v>
      </c>
    </row>
    <row r="11" spans="2:12" x14ac:dyDescent="0.25">
      <c r="B11" s="10">
        <v>6</v>
      </c>
      <c r="C11" s="10"/>
      <c r="D11" s="10"/>
      <c r="E11" s="10"/>
      <c r="F11" s="10" t="s">
        <v>3</v>
      </c>
      <c r="G11" s="57">
        <f>SUM(G12,G18,G21,G24,G28)</f>
        <v>1883860.8800000004</v>
      </c>
      <c r="H11" s="57">
        <f>SUM(H12,H18,H21,H24,H28)</f>
        <v>3216264.54</v>
      </c>
      <c r="I11" s="57">
        <f>SUM(I12,I18,I21,I24,I28)</f>
        <v>3216264.54</v>
      </c>
      <c r="J11" s="57">
        <f>SUM(J12,J18,J21,J24,J28)</f>
        <v>3190077.57</v>
      </c>
      <c r="K11" s="58"/>
      <c r="L11" s="58"/>
    </row>
    <row r="12" spans="2:12" s="62" customFormat="1" ht="25.5" x14ac:dyDescent="0.25">
      <c r="B12" s="10"/>
      <c r="C12" s="10">
        <v>63</v>
      </c>
      <c r="D12" s="10"/>
      <c r="E12" s="10"/>
      <c r="F12" s="59" t="s">
        <v>15</v>
      </c>
      <c r="G12" s="60">
        <f>SUM(G13,G15)</f>
        <v>17127.96</v>
      </c>
      <c r="H12" s="60">
        <f>SUM(H13,H15)</f>
        <v>16850</v>
      </c>
      <c r="I12" s="60">
        <f>SUM(I13,I15)</f>
        <v>16850</v>
      </c>
      <c r="J12" s="60">
        <f>SUM(J13,J15)</f>
        <v>3756</v>
      </c>
      <c r="K12" s="61">
        <f>SUM(J12/G12*100)</f>
        <v>21.929056349968125</v>
      </c>
      <c r="L12" s="58">
        <f>SUM(J12/I12*100)</f>
        <v>22.290801186943622</v>
      </c>
    </row>
    <row r="13" spans="2:12" x14ac:dyDescent="0.25">
      <c r="B13" s="11"/>
      <c r="C13" s="11"/>
      <c r="D13" s="11">
        <v>634</v>
      </c>
      <c r="E13" s="11"/>
      <c r="F13" s="27" t="s">
        <v>72</v>
      </c>
      <c r="G13" s="50">
        <f>SUM(G14)</f>
        <v>15702.96</v>
      </c>
      <c r="H13" s="50">
        <f>SUM(H14)</f>
        <v>14650</v>
      </c>
      <c r="I13" s="50">
        <f>SUM(I14)</f>
        <v>14650</v>
      </c>
      <c r="J13" s="50">
        <f>SUM(J14)</f>
        <v>0</v>
      </c>
      <c r="K13" s="63"/>
      <c r="L13" s="64"/>
    </row>
    <row r="14" spans="2:12" x14ac:dyDescent="0.25">
      <c r="B14" s="11"/>
      <c r="C14" s="11"/>
      <c r="D14" s="11"/>
      <c r="E14" s="11">
        <v>6341</v>
      </c>
      <c r="F14" s="27" t="s">
        <v>73</v>
      </c>
      <c r="G14" s="50">
        <v>15702.96</v>
      </c>
      <c r="H14" s="50">
        <v>14650</v>
      </c>
      <c r="I14" s="50">
        <v>14650</v>
      </c>
      <c r="J14" s="65">
        <v>0</v>
      </c>
      <c r="K14" s="63"/>
      <c r="L14" s="64"/>
    </row>
    <row r="15" spans="2:12" ht="25.5" x14ac:dyDescent="0.25">
      <c r="B15" s="11"/>
      <c r="C15" s="11"/>
      <c r="D15" s="11">
        <v>636</v>
      </c>
      <c r="E15" s="11"/>
      <c r="F15" s="27" t="s">
        <v>74</v>
      </c>
      <c r="G15" s="50">
        <f>SUM(G16)</f>
        <v>1425</v>
      </c>
      <c r="H15" s="50">
        <f>SUM(H16)</f>
        <v>2200</v>
      </c>
      <c r="I15" s="50">
        <f>SUM(I16)</f>
        <v>2200</v>
      </c>
      <c r="J15" s="50">
        <f>SUM(J16:J17)</f>
        <v>3756</v>
      </c>
      <c r="K15" s="63"/>
      <c r="L15" s="64"/>
    </row>
    <row r="16" spans="2:12" ht="25.5" x14ac:dyDescent="0.25">
      <c r="B16" s="11"/>
      <c r="C16" s="11"/>
      <c r="D16" s="11"/>
      <c r="E16" s="11">
        <v>6361</v>
      </c>
      <c r="F16" s="27" t="s">
        <v>75</v>
      </c>
      <c r="G16" s="50">
        <v>1425</v>
      </c>
      <c r="H16" s="50">
        <v>2200</v>
      </c>
      <c r="I16" s="50">
        <v>2200</v>
      </c>
      <c r="J16" s="118">
        <v>2200</v>
      </c>
      <c r="K16" s="63"/>
      <c r="L16" s="64"/>
    </row>
    <row r="17" spans="2:12" ht="25.5" x14ac:dyDescent="0.25">
      <c r="B17" s="11"/>
      <c r="C17" s="11"/>
      <c r="D17" s="11"/>
      <c r="E17" s="11">
        <v>6391</v>
      </c>
      <c r="F17" s="27" t="s">
        <v>181</v>
      </c>
      <c r="G17" s="50">
        <v>0</v>
      </c>
      <c r="H17" s="50">
        <v>0</v>
      </c>
      <c r="I17" s="50">
        <v>0</v>
      </c>
      <c r="J17" s="118">
        <v>1556</v>
      </c>
      <c r="K17" s="63"/>
      <c r="L17" s="64"/>
    </row>
    <row r="18" spans="2:12" s="62" customFormat="1" x14ac:dyDescent="0.25">
      <c r="B18" s="19"/>
      <c r="C18" s="19">
        <v>64</v>
      </c>
      <c r="D18" s="19"/>
      <c r="E18" s="19"/>
      <c r="F18" s="59" t="s">
        <v>76</v>
      </c>
      <c r="G18" s="60">
        <f t="shared" ref="G18:J19" si="0">SUM(G19)</f>
        <v>0.83</v>
      </c>
      <c r="H18" s="60">
        <f t="shared" si="0"/>
        <v>2</v>
      </c>
      <c r="I18" s="60">
        <f t="shared" si="0"/>
        <v>2</v>
      </c>
      <c r="J18" s="60">
        <f t="shared" si="0"/>
        <v>1.21</v>
      </c>
      <c r="K18" s="66">
        <f>SUM(J18/G18*100)</f>
        <v>145.78313253012047</v>
      </c>
      <c r="L18" s="67">
        <f>SUM(J18/I18*100)</f>
        <v>60.5</v>
      </c>
    </row>
    <row r="19" spans="2:12" x14ac:dyDescent="0.25">
      <c r="B19" s="11"/>
      <c r="C19" s="11"/>
      <c r="D19" s="11">
        <v>641</v>
      </c>
      <c r="E19" s="11"/>
      <c r="F19" s="27" t="s">
        <v>77</v>
      </c>
      <c r="G19" s="50">
        <f t="shared" si="0"/>
        <v>0.83</v>
      </c>
      <c r="H19" s="50">
        <f t="shared" si="0"/>
        <v>2</v>
      </c>
      <c r="I19" s="50">
        <v>2</v>
      </c>
      <c r="J19" s="50">
        <f t="shared" si="0"/>
        <v>1.21</v>
      </c>
      <c r="K19" s="52"/>
      <c r="L19" s="68"/>
    </row>
    <row r="20" spans="2:12" x14ac:dyDescent="0.25">
      <c r="B20" s="11"/>
      <c r="C20" s="11"/>
      <c r="D20" s="11"/>
      <c r="E20" s="11">
        <v>6413</v>
      </c>
      <c r="F20" s="27" t="s">
        <v>78</v>
      </c>
      <c r="G20" s="50">
        <v>0.83</v>
      </c>
      <c r="H20" s="50">
        <v>2</v>
      </c>
      <c r="I20" s="50"/>
      <c r="J20" s="65">
        <v>1.21</v>
      </c>
      <c r="K20" s="52"/>
      <c r="L20" s="68"/>
    </row>
    <row r="21" spans="2:12" s="62" customFormat="1" x14ac:dyDescent="0.25">
      <c r="B21" s="19"/>
      <c r="C21" s="19">
        <v>65</v>
      </c>
      <c r="D21" s="19"/>
      <c r="E21" s="19"/>
      <c r="F21" s="59" t="s">
        <v>79</v>
      </c>
      <c r="G21" s="60">
        <f t="shared" ref="G21:J22" si="1">SUM(G22)</f>
        <v>43983.33</v>
      </c>
      <c r="H21" s="60">
        <f t="shared" si="1"/>
        <v>24930</v>
      </c>
      <c r="I21" s="60">
        <f t="shared" si="1"/>
        <v>24930</v>
      </c>
      <c r="J21" s="60">
        <f t="shared" si="1"/>
        <v>41639.660000000003</v>
      </c>
      <c r="K21" s="66">
        <f>SUM(J21/G21*100)</f>
        <v>94.671458482111291</v>
      </c>
      <c r="L21" s="58">
        <f>SUM(J21/I21*100)</f>
        <v>167.02631367829926</v>
      </c>
    </row>
    <row r="22" spans="2:12" x14ac:dyDescent="0.25">
      <c r="B22" s="11"/>
      <c r="C22" s="11"/>
      <c r="D22" s="11">
        <v>652</v>
      </c>
      <c r="E22" s="11"/>
      <c r="F22" s="27" t="s">
        <v>80</v>
      </c>
      <c r="G22" s="50">
        <f t="shared" si="1"/>
        <v>43983.33</v>
      </c>
      <c r="H22" s="50">
        <f t="shared" si="1"/>
        <v>24930</v>
      </c>
      <c r="I22" s="50">
        <f t="shared" si="1"/>
        <v>24930</v>
      </c>
      <c r="J22" s="50">
        <f t="shared" si="1"/>
        <v>41639.660000000003</v>
      </c>
      <c r="K22" s="52"/>
      <c r="L22" s="64"/>
    </row>
    <row r="23" spans="2:12" x14ac:dyDescent="0.25">
      <c r="B23" s="11"/>
      <c r="C23" s="11"/>
      <c r="D23" s="11"/>
      <c r="E23" s="11">
        <v>6526</v>
      </c>
      <c r="F23" s="27" t="s">
        <v>81</v>
      </c>
      <c r="G23" s="50">
        <v>43983.33</v>
      </c>
      <c r="H23" s="50">
        <v>24930</v>
      </c>
      <c r="I23" s="50">
        <v>24930</v>
      </c>
      <c r="J23" s="118">
        <v>41639.660000000003</v>
      </c>
      <c r="K23" s="52"/>
      <c r="L23" s="64"/>
    </row>
    <row r="24" spans="2:12" s="62" customFormat="1" x14ac:dyDescent="0.25">
      <c r="B24" s="19"/>
      <c r="C24" s="19">
        <v>66</v>
      </c>
      <c r="D24" s="19"/>
      <c r="E24" s="19"/>
      <c r="F24" s="69" t="s">
        <v>82</v>
      </c>
      <c r="G24" s="60">
        <f>SUM(G25)</f>
        <v>44536.75</v>
      </c>
      <c r="H24" s="60">
        <f>SUM(H25)</f>
        <v>36145.29</v>
      </c>
      <c r="I24" s="60">
        <f>SUM(I25)</f>
        <v>36145.29</v>
      </c>
      <c r="J24" s="60">
        <f>SUM(J25)</f>
        <v>32950.22</v>
      </c>
      <c r="K24" s="66">
        <f>SUM(J24/G24*100)</f>
        <v>73.98433877640376</v>
      </c>
      <c r="L24" s="58">
        <f>SUM(J24/I24*100)</f>
        <v>91.160480383474578</v>
      </c>
    </row>
    <row r="25" spans="2:12" ht="25.5" x14ac:dyDescent="0.25">
      <c r="B25" s="11"/>
      <c r="C25" s="11"/>
      <c r="D25" s="11">
        <v>661</v>
      </c>
      <c r="E25" s="11"/>
      <c r="F25" s="14" t="s">
        <v>35</v>
      </c>
      <c r="G25" s="50">
        <f>SUM(G26:G27)</f>
        <v>44536.75</v>
      </c>
      <c r="H25" s="50">
        <f>SUM(H26:H27)</f>
        <v>36145.29</v>
      </c>
      <c r="I25" s="50">
        <f>SUM(I26:I27)</f>
        <v>36145.29</v>
      </c>
      <c r="J25" s="50">
        <f>SUM(J26:J27)</f>
        <v>32950.22</v>
      </c>
      <c r="K25" s="52"/>
      <c r="L25" s="58"/>
    </row>
    <row r="26" spans="2:12" x14ac:dyDescent="0.25">
      <c r="B26" s="11"/>
      <c r="C26" s="11"/>
      <c r="D26" s="11"/>
      <c r="E26" s="11">
        <v>6614</v>
      </c>
      <c r="F26" s="27" t="s">
        <v>83</v>
      </c>
      <c r="G26" s="50">
        <v>18620.7</v>
      </c>
      <c r="H26" s="50">
        <v>26138</v>
      </c>
      <c r="I26" s="50">
        <v>26138</v>
      </c>
      <c r="J26" s="118">
        <v>19663.43</v>
      </c>
      <c r="K26" s="52"/>
      <c r="L26" s="58"/>
    </row>
    <row r="27" spans="2:12" x14ac:dyDescent="0.25">
      <c r="B27" s="11"/>
      <c r="C27" s="11"/>
      <c r="D27" s="11"/>
      <c r="E27" s="11">
        <v>6615</v>
      </c>
      <c r="F27" s="27" t="s">
        <v>84</v>
      </c>
      <c r="G27" s="50">
        <v>25916.05</v>
      </c>
      <c r="H27" s="50">
        <v>10007.290000000001</v>
      </c>
      <c r="I27" s="50">
        <v>10007.290000000001</v>
      </c>
      <c r="J27" s="118">
        <v>13286.79</v>
      </c>
      <c r="K27" s="52"/>
      <c r="L27" s="64"/>
    </row>
    <row r="28" spans="2:12" s="62" customFormat="1" ht="25.5" x14ac:dyDescent="0.25">
      <c r="B28" s="19"/>
      <c r="C28" s="19">
        <v>67</v>
      </c>
      <c r="D28" s="19"/>
      <c r="E28" s="19"/>
      <c r="F28" s="10" t="s">
        <v>85</v>
      </c>
      <c r="G28" s="60">
        <f>SUM(G29)</f>
        <v>1778212.0100000002</v>
      </c>
      <c r="H28" s="60">
        <f>SUM(H29)</f>
        <v>3138337.25</v>
      </c>
      <c r="I28" s="60">
        <f>SUM(I29)</f>
        <v>3138337.25</v>
      </c>
      <c r="J28" s="60">
        <f>SUM(J29)</f>
        <v>3111730.48</v>
      </c>
      <c r="K28" s="66">
        <f>SUM(J28/G28*100)</f>
        <v>174.99209669605142</v>
      </c>
      <c r="L28" s="58">
        <f>SUM(J28/I28*100)</f>
        <v>99.152201695340423</v>
      </c>
    </row>
    <row r="29" spans="2:12" ht="25.5" x14ac:dyDescent="0.25">
      <c r="B29" s="11"/>
      <c r="C29" s="11"/>
      <c r="D29" s="11">
        <v>671</v>
      </c>
      <c r="E29" s="11"/>
      <c r="F29" s="27" t="s">
        <v>86</v>
      </c>
      <c r="G29" s="50">
        <f>SUM(G30:G31)</f>
        <v>1778212.0100000002</v>
      </c>
      <c r="H29" s="50">
        <f>SUM(H30:H31)</f>
        <v>3138337.25</v>
      </c>
      <c r="I29" s="50">
        <f>SUM(I30:I31)</f>
        <v>3138337.25</v>
      </c>
      <c r="J29" s="50">
        <f>SUM(J30:J31)</f>
        <v>3111730.48</v>
      </c>
      <c r="K29" s="52"/>
      <c r="L29" s="64"/>
    </row>
    <row r="30" spans="2:12" ht="25.5" x14ac:dyDescent="0.25">
      <c r="B30" s="11"/>
      <c r="C30" s="11"/>
      <c r="D30" s="11"/>
      <c r="E30" s="11">
        <v>6711</v>
      </c>
      <c r="F30" s="27" t="s">
        <v>87</v>
      </c>
      <c r="G30" s="50">
        <v>278766.89</v>
      </c>
      <c r="H30" s="50">
        <v>414340</v>
      </c>
      <c r="I30" s="50">
        <v>414340</v>
      </c>
      <c r="J30" s="118">
        <v>389577.14</v>
      </c>
      <c r="K30" s="52"/>
      <c r="L30" s="64"/>
    </row>
    <row r="31" spans="2:12" ht="25.5" x14ac:dyDescent="0.25">
      <c r="B31" s="11"/>
      <c r="C31" s="11"/>
      <c r="D31" s="11"/>
      <c r="E31" s="11">
        <v>6712</v>
      </c>
      <c r="F31" s="16" t="s">
        <v>88</v>
      </c>
      <c r="G31" s="50">
        <v>1499445.12</v>
      </c>
      <c r="H31" s="50">
        <v>2723997.25</v>
      </c>
      <c r="I31" s="50">
        <v>2723997.25</v>
      </c>
      <c r="J31" s="118">
        <v>2722153.34</v>
      </c>
      <c r="K31" s="52"/>
      <c r="L31" s="58"/>
    </row>
    <row r="33" spans="2:14" ht="18" x14ac:dyDescent="0.25">
      <c r="B33" s="3"/>
      <c r="C33" s="3"/>
      <c r="D33" s="3"/>
      <c r="E33" s="3"/>
      <c r="F33" s="3"/>
      <c r="G33" s="3"/>
      <c r="H33" s="3"/>
      <c r="I33" s="3"/>
      <c r="J33" s="4"/>
      <c r="K33" s="4"/>
      <c r="L33" s="4"/>
    </row>
    <row r="34" spans="2:14" ht="36.75" customHeight="1" x14ac:dyDescent="0.25">
      <c r="B34" s="187" t="s">
        <v>7</v>
      </c>
      <c r="C34" s="188"/>
      <c r="D34" s="188"/>
      <c r="E34" s="188"/>
      <c r="F34" s="189"/>
      <c r="G34" s="38" t="s">
        <v>173</v>
      </c>
      <c r="H34" s="38" t="s">
        <v>174</v>
      </c>
      <c r="I34" s="38" t="s">
        <v>175</v>
      </c>
      <c r="J34" s="38" t="s">
        <v>176</v>
      </c>
      <c r="K34" s="38" t="s">
        <v>28</v>
      </c>
      <c r="L34" s="38" t="s">
        <v>58</v>
      </c>
    </row>
    <row r="35" spans="2:14" x14ac:dyDescent="0.25">
      <c r="B35" s="184">
        <v>1</v>
      </c>
      <c r="C35" s="185"/>
      <c r="D35" s="185"/>
      <c r="E35" s="185"/>
      <c r="F35" s="186"/>
      <c r="G35" s="41">
        <v>2</v>
      </c>
      <c r="H35" s="41">
        <v>3</v>
      </c>
      <c r="I35" s="41">
        <v>4</v>
      </c>
      <c r="J35" s="41">
        <v>5</v>
      </c>
      <c r="K35" s="41" t="s">
        <v>40</v>
      </c>
      <c r="L35" s="41" t="s">
        <v>41</v>
      </c>
    </row>
    <row r="36" spans="2:14" ht="18" x14ac:dyDescent="0.25">
      <c r="B36" s="54"/>
      <c r="C36" s="54"/>
      <c r="D36" s="54"/>
      <c r="E36" s="54"/>
      <c r="F36" s="54" t="s">
        <v>55</v>
      </c>
      <c r="G36" s="55">
        <f>SUM(G37,G84)</f>
        <v>1527187.8299999998</v>
      </c>
      <c r="H36" s="55">
        <f>SUM(H37,H84)</f>
        <v>3336563.2399999998</v>
      </c>
      <c r="I36" s="55">
        <f>SUM(I37,I84)</f>
        <v>3336563.2399999998</v>
      </c>
      <c r="J36" s="55">
        <f>SUM(J37,J84)</f>
        <v>3460032.38</v>
      </c>
      <c r="K36" s="70">
        <f>SUM(J36/G36*100)</f>
        <v>226.56233320036344</v>
      </c>
      <c r="L36" s="71">
        <f>SUM(J36/I36*100)</f>
        <v>103.70048853022789</v>
      </c>
    </row>
    <row r="37" spans="2:14" s="62" customFormat="1" x14ac:dyDescent="0.25">
      <c r="B37" s="14">
        <v>3</v>
      </c>
      <c r="C37" s="10"/>
      <c r="D37" s="10"/>
      <c r="E37" s="10"/>
      <c r="F37" s="14" t="s">
        <v>4</v>
      </c>
      <c r="G37" s="50">
        <f>SUM(G38,G46,G77,G81)</f>
        <v>318914.42</v>
      </c>
      <c r="H37" s="50">
        <f>SUM(H38,H46,H77)</f>
        <v>591115.98999999987</v>
      </c>
      <c r="I37" s="50">
        <f>SUM(I38,I46,I77,I81)</f>
        <v>591115.98999999987</v>
      </c>
      <c r="J37" s="50">
        <f>SUM(J38,J46,J77,J81)</f>
        <v>440379</v>
      </c>
      <c r="K37" s="66"/>
      <c r="L37" s="58"/>
    </row>
    <row r="38" spans="2:14" s="62" customFormat="1" x14ac:dyDescent="0.25">
      <c r="B38" s="10"/>
      <c r="C38" s="10">
        <v>31</v>
      </c>
      <c r="D38" s="10"/>
      <c r="E38" s="10"/>
      <c r="F38" s="10" t="s">
        <v>5</v>
      </c>
      <c r="G38" s="60">
        <f>SUM(G39,G42,G44)</f>
        <v>172506.86</v>
      </c>
      <c r="H38" s="60">
        <f>SUM(H39,H42,H44)</f>
        <v>308237.31</v>
      </c>
      <c r="I38" s="60">
        <f>SUM(I39,I42,I44)</f>
        <v>308237.31</v>
      </c>
      <c r="J38" s="60">
        <f>SUM(J39,J42,J44)</f>
        <v>279614.64</v>
      </c>
      <c r="K38" s="66">
        <f>SUM(J38/G38*100)</f>
        <v>162.08899750421523</v>
      </c>
      <c r="L38" s="58">
        <f>SUM(J38/I38*100)</f>
        <v>90.714080005434781</v>
      </c>
    </row>
    <row r="39" spans="2:14" x14ac:dyDescent="0.25">
      <c r="B39" s="11"/>
      <c r="C39" s="11"/>
      <c r="D39" s="11">
        <v>311</v>
      </c>
      <c r="E39" s="11"/>
      <c r="F39" s="11" t="s">
        <v>36</v>
      </c>
      <c r="G39" s="50">
        <f>SUM(G40)</f>
        <v>139026.70000000001</v>
      </c>
      <c r="H39" s="50">
        <f>SUM(H40:H41)</f>
        <v>255767.31</v>
      </c>
      <c r="I39" s="50">
        <f>SUM(I40:I41)</f>
        <v>255767.31</v>
      </c>
      <c r="J39" s="50">
        <f>SUM(J40:J41)</f>
        <v>235778.38</v>
      </c>
      <c r="K39" s="52"/>
      <c r="L39" s="64"/>
    </row>
    <row r="40" spans="2:14" x14ac:dyDescent="0.25">
      <c r="B40" s="11"/>
      <c r="C40" s="11"/>
      <c r="D40" s="11"/>
      <c r="E40" s="11">
        <v>3111</v>
      </c>
      <c r="F40" s="11" t="s">
        <v>37</v>
      </c>
      <c r="G40" s="50">
        <v>139026.70000000001</v>
      </c>
      <c r="H40" s="50">
        <v>255767.31</v>
      </c>
      <c r="I40" s="50">
        <v>255767.31</v>
      </c>
      <c r="J40" s="118">
        <v>235778.38</v>
      </c>
      <c r="K40" s="52"/>
      <c r="L40" s="64"/>
    </row>
    <row r="41" spans="2:14" x14ac:dyDescent="0.25">
      <c r="B41" s="11"/>
      <c r="C41" s="11"/>
      <c r="D41" s="11"/>
      <c r="E41" s="11">
        <v>3114</v>
      </c>
      <c r="F41" s="11" t="s">
        <v>166</v>
      </c>
      <c r="G41" s="50">
        <v>5.72</v>
      </c>
      <c r="H41" s="50">
        <v>0</v>
      </c>
      <c r="I41" s="50">
        <v>0</v>
      </c>
      <c r="J41" s="118">
        <v>0</v>
      </c>
      <c r="K41" s="52"/>
      <c r="L41" s="64"/>
    </row>
    <row r="42" spans="2:14" x14ac:dyDescent="0.25">
      <c r="B42" s="11"/>
      <c r="C42" s="11"/>
      <c r="D42" s="11">
        <v>312</v>
      </c>
      <c r="E42" s="12"/>
      <c r="F42" s="11" t="s">
        <v>89</v>
      </c>
      <c r="G42" s="50">
        <f>SUM(G43)</f>
        <v>10857.58</v>
      </c>
      <c r="H42" s="50">
        <f>SUM(H43)</f>
        <v>15170</v>
      </c>
      <c r="I42" s="50">
        <f>SUM(I43)</f>
        <v>15170</v>
      </c>
      <c r="J42" s="50">
        <f>SUM(J43)</f>
        <v>6945.22</v>
      </c>
      <c r="K42" s="52"/>
      <c r="L42" s="64"/>
    </row>
    <row r="43" spans="2:14" x14ac:dyDescent="0.25">
      <c r="B43" s="11"/>
      <c r="C43" s="11"/>
      <c r="D43" s="11"/>
      <c r="E43" s="11">
        <v>3121</v>
      </c>
      <c r="F43" s="72" t="s">
        <v>89</v>
      </c>
      <c r="G43" s="50">
        <v>10857.58</v>
      </c>
      <c r="H43" s="50">
        <v>15170</v>
      </c>
      <c r="I43" s="50">
        <v>15170</v>
      </c>
      <c r="J43" s="118">
        <v>6945.22</v>
      </c>
      <c r="K43" s="52"/>
      <c r="L43" s="64"/>
    </row>
    <row r="44" spans="2:14" x14ac:dyDescent="0.25">
      <c r="B44" s="11"/>
      <c r="C44" s="11"/>
      <c r="D44" s="11">
        <v>313</v>
      </c>
      <c r="E44" s="11"/>
      <c r="F44" s="72" t="s">
        <v>90</v>
      </c>
      <c r="G44" s="50">
        <f>SUM(G45)</f>
        <v>22622.58</v>
      </c>
      <c r="H44" s="50">
        <f>SUM(H45)</f>
        <v>37300</v>
      </c>
      <c r="I44" s="50">
        <f>SUM(I45)</f>
        <v>37300</v>
      </c>
      <c r="J44" s="50">
        <f>SUM(J45)</f>
        <v>36891.040000000001</v>
      </c>
      <c r="K44" s="52"/>
      <c r="L44" s="64"/>
    </row>
    <row r="45" spans="2:14" x14ac:dyDescent="0.25">
      <c r="B45" s="11"/>
      <c r="C45" s="11"/>
      <c r="D45" s="12"/>
      <c r="E45" s="11">
        <v>3132</v>
      </c>
      <c r="F45" s="72" t="s">
        <v>91</v>
      </c>
      <c r="G45" s="50">
        <v>22622.58</v>
      </c>
      <c r="H45" s="50">
        <v>37300</v>
      </c>
      <c r="I45" s="50">
        <v>37300</v>
      </c>
      <c r="J45" s="118">
        <v>36891.040000000001</v>
      </c>
      <c r="K45" s="52"/>
      <c r="L45" s="64"/>
    </row>
    <row r="46" spans="2:14" s="62" customFormat="1" x14ac:dyDescent="0.25">
      <c r="B46" s="19"/>
      <c r="C46" s="19">
        <v>32</v>
      </c>
      <c r="D46" s="73"/>
      <c r="E46" s="19"/>
      <c r="F46" s="19" t="s">
        <v>12</v>
      </c>
      <c r="G46" s="60">
        <f>SUM(G47,G52,G59,G69)</f>
        <v>145130.99</v>
      </c>
      <c r="H46" s="60">
        <f>SUM(H47,H52,H59,H69)</f>
        <v>280800.09999999998</v>
      </c>
      <c r="I46" s="60">
        <f>SUM(I47,I52,I59,I69)</f>
        <v>280800.09999999998</v>
      </c>
      <c r="J46" s="60">
        <f>SUM(J47,J52,J59,J69)</f>
        <v>159502.49000000002</v>
      </c>
      <c r="K46" s="66">
        <f>SUM(J46/G46*100)</f>
        <v>109.90243365665737</v>
      </c>
      <c r="L46" s="58">
        <f>SUM(J46/I46*100)</f>
        <v>56.802860825192028</v>
      </c>
    </row>
    <row r="47" spans="2:14" x14ac:dyDescent="0.25">
      <c r="B47" s="11"/>
      <c r="C47" s="11"/>
      <c r="D47" s="11">
        <v>321</v>
      </c>
      <c r="E47" s="11"/>
      <c r="F47" s="11" t="s">
        <v>38</v>
      </c>
      <c r="G47" s="50">
        <f>SUM(G48:G51)</f>
        <v>7803.6499999999987</v>
      </c>
      <c r="H47" s="50">
        <f>SUM(H48:H51)</f>
        <v>20876.099999999999</v>
      </c>
      <c r="I47" s="50">
        <f>SUM(I48:I51)</f>
        <v>20876.099999999999</v>
      </c>
      <c r="J47" s="50">
        <f>SUM(J48:J51)</f>
        <v>10875.439999999999</v>
      </c>
      <c r="K47" s="52"/>
      <c r="L47" s="58"/>
      <c r="N47" s="104"/>
    </row>
    <row r="48" spans="2:14" x14ac:dyDescent="0.25">
      <c r="B48" s="11"/>
      <c r="C48" s="11"/>
      <c r="D48" s="12"/>
      <c r="E48" s="11">
        <v>3211</v>
      </c>
      <c r="F48" s="27" t="s">
        <v>39</v>
      </c>
      <c r="G48" s="50">
        <v>2122.27</v>
      </c>
      <c r="H48" s="50">
        <v>5300</v>
      </c>
      <c r="I48" s="50">
        <v>5300</v>
      </c>
      <c r="J48" s="118">
        <v>2805.99</v>
      </c>
      <c r="K48" s="52"/>
      <c r="L48" s="58"/>
      <c r="N48" s="104"/>
    </row>
    <row r="49" spans="2:14" ht="25.5" x14ac:dyDescent="0.25">
      <c r="B49" s="11"/>
      <c r="C49" s="11"/>
      <c r="D49" s="12"/>
      <c r="E49" s="11">
        <v>3212</v>
      </c>
      <c r="F49" s="27" t="s">
        <v>92</v>
      </c>
      <c r="G49" s="50">
        <v>4795.37</v>
      </c>
      <c r="H49" s="50">
        <v>9176.1</v>
      </c>
      <c r="I49" s="50">
        <v>9176.1</v>
      </c>
      <c r="J49" s="118">
        <v>6488.2</v>
      </c>
      <c r="K49" s="52"/>
      <c r="L49" s="58"/>
      <c r="N49" s="104"/>
    </row>
    <row r="50" spans="2:14" x14ac:dyDescent="0.25">
      <c r="B50" s="11"/>
      <c r="C50" s="11"/>
      <c r="D50" s="12"/>
      <c r="E50" s="11">
        <v>3213</v>
      </c>
      <c r="F50" s="27" t="s">
        <v>93</v>
      </c>
      <c r="G50" s="50">
        <v>863.61</v>
      </c>
      <c r="H50" s="50">
        <v>6200</v>
      </c>
      <c r="I50" s="50">
        <v>6200</v>
      </c>
      <c r="J50" s="118">
        <v>1581.25</v>
      </c>
      <c r="K50" s="63"/>
      <c r="L50" s="58"/>
      <c r="N50" s="104"/>
    </row>
    <row r="51" spans="2:14" x14ac:dyDescent="0.25">
      <c r="B51" s="11"/>
      <c r="C51" s="11"/>
      <c r="D51" s="12"/>
      <c r="E51" s="11">
        <v>3214</v>
      </c>
      <c r="F51" s="72" t="s">
        <v>94</v>
      </c>
      <c r="G51" s="50">
        <v>22.4</v>
      </c>
      <c r="H51" s="50">
        <v>200</v>
      </c>
      <c r="I51" s="50">
        <v>200</v>
      </c>
      <c r="J51" s="65">
        <v>0</v>
      </c>
      <c r="K51" s="63"/>
      <c r="L51" s="58"/>
      <c r="N51" s="104"/>
    </row>
    <row r="52" spans="2:14" x14ac:dyDescent="0.25">
      <c r="B52" s="11"/>
      <c r="C52" s="11"/>
      <c r="D52" s="11">
        <v>322</v>
      </c>
      <c r="E52" s="11"/>
      <c r="F52" s="27" t="s">
        <v>95</v>
      </c>
      <c r="G52" s="50">
        <f>SUM(G53:G58)</f>
        <v>40164.15</v>
      </c>
      <c r="H52" s="50">
        <f>SUM(H53:H58)</f>
        <v>76986.899999999994</v>
      </c>
      <c r="I52" s="50">
        <f>SUM(I53:I58)</f>
        <v>76986.899999999994</v>
      </c>
      <c r="J52" s="50">
        <f>SUM(J53:J58)</f>
        <v>38190.04</v>
      </c>
      <c r="K52" s="52"/>
      <c r="L52" s="58"/>
      <c r="M52" s="104"/>
      <c r="N52" s="104"/>
    </row>
    <row r="53" spans="2:14" x14ac:dyDescent="0.25">
      <c r="B53" s="11"/>
      <c r="C53" s="11"/>
      <c r="D53" s="12"/>
      <c r="E53" s="11">
        <v>3221</v>
      </c>
      <c r="F53" s="27" t="s">
        <v>96</v>
      </c>
      <c r="G53" s="50">
        <v>5549.72</v>
      </c>
      <c r="H53" s="50">
        <v>9200</v>
      </c>
      <c r="I53" s="50">
        <v>9200</v>
      </c>
      <c r="J53" s="118">
        <v>5315.96</v>
      </c>
      <c r="K53" s="52"/>
      <c r="L53" s="58"/>
      <c r="M53" s="104"/>
      <c r="N53" s="104"/>
    </row>
    <row r="54" spans="2:14" x14ac:dyDescent="0.25">
      <c r="B54" s="11"/>
      <c r="C54" s="11"/>
      <c r="D54" s="12"/>
      <c r="E54" s="11">
        <v>3222</v>
      </c>
      <c r="F54" s="27" t="s">
        <v>97</v>
      </c>
      <c r="G54" s="50">
        <v>16813.52</v>
      </c>
      <c r="H54" s="50">
        <v>19800</v>
      </c>
      <c r="I54" s="50">
        <v>19800</v>
      </c>
      <c r="J54" s="118">
        <v>15187.42</v>
      </c>
      <c r="K54" s="52"/>
      <c r="L54" s="58"/>
      <c r="M54" s="104"/>
      <c r="N54" s="104"/>
    </row>
    <row r="55" spans="2:14" x14ac:dyDescent="0.25">
      <c r="B55" s="11"/>
      <c r="C55" s="11"/>
      <c r="D55" s="12"/>
      <c r="E55" s="11">
        <v>3223</v>
      </c>
      <c r="F55" s="27" t="s">
        <v>98</v>
      </c>
      <c r="G55" s="50">
        <v>13684.27</v>
      </c>
      <c r="H55" s="50">
        <v>31720</v>
      </c>
      <c r="I55" s="50">
        <v>31720</v>
      </c>
      <c r="J55" s="118">
        <v>13031.57</v>
      </c>
      <c r="K55" s="52"/>
      <c r="L55" s="58"/>
      <c r="M55" s="104"/>
      <c r="N55" s="104"/>
    </row>
    <row r="56" spans="2:14" ht="25.5" x14ac:dyDescent="0.25">
      <c r="B56" s="11"/>
      <c r="C56" s="11"/>
      <c r="D56" s="12"/>
      <c r="E56" s="11">
        <v>3224</v>
      </c>
      <c r="F56" s="27" t="s">
        <v>99</v>
      </c>
      <c r="G56" s="50">
        <v>2071.5</v>
      </c>
      <c r="H56" s="50">
        <v>4000</v>
      </c>
      <c r="I56" s="50">
        <v>4000</v>
      </c>
      <c r="J56" s="118">
        <v>1505.67</v>
      </c>
      <c r="K56" s="52"/>
      <c r="L56" s="58"/>
      <c r="M56" s="104"/>
      <c r="N56" s="104"/>
    </row>
    <row r="57" spans="2:14" x14ac:dyDescent="0.25">
      <c r="B57" s="11"/>
      <c r="C57" s="11"/>
      <c r="D57" s="12"/>
      <c r="E57" s="11">
        <v>3225</v>
      </c>
      <c r="F57" s="27" t="s">
        <v>100</v>
      </c>
      <c r="G57" s="50">
        <v>2045.14</v>
      </c>
      <c r="H57" s="50">
        <v>10266.9</v>
      </c>
      <c r="I57" s="50">
        <v>10266.9</v>
      </c>
      <c r="J57" s="118">
        <v>2971.41</v>
      </c>
      <c r="K57" s="52"/>
      <c r="L57" s="58"/>
      <c r="M57" s="104"/>
      <c r="N57" s="104"/>
    </row>
    <row r="58" spans="2:14" x14ac:dyDescent="0.25">
      <c r="B58" s="11"/>
      <c r="C58" s="11"/>
      <c r="D58" s="12"/>
      <c r="E58" s="11">
        <v>3227</v>
      </c>
      <c r="F58" s="27" t="s">
        <v>101</v>
      </c>
      <c r="G58" s="50">
        <v>0</v>
      </c>
      <c r="H58" s="50">
        <v>2000</v>
      </c>
      <c r="I58" s="50">
        <v>2000</v>
      </c>
      <c r="J58" s="118">
        <v>178.01</v>
      </c>
      <c r="K58" s="63"/>
      <c r="L58" s="58"/>
      <c r="M58" s="104"/>
      <c r="N58" s="104"/>
    </row>
    <row r="59" spans="2:14" x14ac:dyDescent="0.25">
      <c r="B59" s="11"/>
      <c r="C59" s="11"/>
      <c r="D59" s="11">
        <v>323</v>
      </c>
      <c r="E59" s="11"/>
      <c r="F59" s="27" t="s">
        <v>102</v>
      </c>
      <c r="G59" s="50">
        <f>SUM(G60:G68)</f>
        <v>94165.069999999992</v>
      </c>
      <c r="H59" s="50">
        <f>SUM(H60:H68)</f>
        <v>164157.33999999997</v>
      </c>
      <c r="I59" s="50">
        <f>SUM(I60:I68)</f>
        <v>164157.33999999997</v>
      </c>
      <c r="J59" s="50">
        <f>SUM(J60:J68)</f>
        <v>106747.85</v>
      </c>
      <c r="K59" s="52"/>
      <c r="L59" s="58"/>
      <c r="M59" s="141"/>
      <c r="N59" s="141"/>
    </row>
    <row r="60" spans="2:14" x14ac:dyDescent="0.25">
      <c r="B60" s="11"/>
      <c r="C60" s="11"/>
      <c r="D60" s="11"/>
      <c r="E60" s="11">
        <v>3231</v>
      </c>
      <c r="F60" s="27" t="s">
        <v>103</v>
      </c>
      <c r="G60" s="50">
        <v>2982.35</v>
      </c>
      <c r="H60" s="50">
        <v>4916.95</v>
      </c>
      <c r="I60" s="50">
        <v>4916.95</v>
      </c>
      <c r="J60" s="118">
        <v>3611.08</v>
      </c>
      <c r="K60" s="52"/>
      <c r="L60" s="58"/>
      <c r="M60" s="104"/>
      <c r="N60" s="104"/>
    </row>
    <row r="61" spans="2:14" x14ac:dyDescent="0.25">
      <c r="B61" s="11"/>
      <c r="C61" s="11"/>
      <c r="D61" s="11"/>
      <c r="E61" s="11">
        <v>3232</v>
      </c>
      <c r="F61" s="27" t="s">
        <v>104</v>
      </c>
      <c r="G61" s="50">
        <v>24367.05</v>
      </c>
      <c r="H61" s="50">
        <v>22000</v>
      </c>
      <c r="I61" s="50">
        <v>22000</v>
      </c>
      <c r="J61" s="118">
        <v>32749.45</v>
      </c>
      <c r="K61" s="52"/>
      <c r="L61" s="58"/>
      <c r="M61" s="104"/>
      <c r="N61" s="104"/>
    </row>
    <row r="62" spans="2:14" x14ac:dyDescent="0.25">
      <c r="B62" s="11"/>
      <c r="C62" s="11"/>
      <c r="D62" s="11"/>
      <c r="E62" s="11">
        <v>3233</v>
      </c>
      <c r="F62" s="27" t="s">
        <v>105</v>
      </c>
      <c r="G62" s="50">
        <v>2363.7199999999998</v>
      </c>
      <c r="H62" s="50">
        <v>8000</v>
      </c>
      <c r="I62" s="50">
        <v>8000</v>
      </c>
      <c r="J62" s="118">
        <v>2728.98</v>
      </c>
      <c r="K62" s="52"/>
      <c r="L62" s="58"/>
      <c r="M62" s="104"/>
      <c r="N62" s="104"/>
    </row>
    <row r="63" spans="2:14" x14ac:dyDescent="0.25">
      <c r="B63" s="11"/>
      <c r="C63" s="11"/>
      <c r="D63" s="11"/>
      <c r="E63" s="11">
        <v>3234</v>
      </c>
      <c r="F63" s="27" t="s">
        <v>106</v>
      </c>
      <c r="G63" s="50">
        <v>5733.07</v>
      </c>
      <c r="H63" s="50">
        <v>6500</v>
      </c>
      <c r="I63" s="50">
        <v>6500</v>
      </c>
      <c r="J63" s="118">
        <v>6348.68</v>
      </c>
      <c r="K63" s="52"/>
      <c r="L63" s="58"/>
      <c r="M63" s="104"/>
      <c r="N63" s="104"/>
    </row>
    <row r="64" spans="2:14" x14ac:dyDescent="0.25">
      <c r="B64" s="11"/>
      <c r="C64" s="11"/>
      <c r="D64" s="11"/>
      <c r="E64" s="11">
        <v>3235</v>
      </c>
      <c r="F64" s="27" t="s">
        <v>107</v>
      </c>
      <c r="G64" s="50">
        <v>5415.11</v>
      </c>
      <c r="H64" s="50">
        <v>5700</v>
      </c>
      <c r="I64" s="50">
        <v>5700</v>
      </c>
      <c r="J64" s="118">
        <v>6275.36</v>
      </c>
      <c r="K64" s="52"/>
      <c r="L64" s="58"/>
      <c r="M64" s="104"/>
      <c r="N64" s="104"/>
    </row>
    <row r="65" spans="2:14" x14ac:dyDescent="0.25">
      <c r="B65" s="11"/>
      <c r="C65" s="11"/>
      <c r="D65" s="11"/>
      <c r="E65" s="11">
        <v>3236</v>
      </c>
      <c r="F65" s="27" t="s">
        <v>177</v>
      </c>
      <c r="G65" s="50">
        <v>0</v>
      </c>
      <c r="H65" s="50">
        <v>1433.78</v>
      </c>
      <c r="I65" s="50">
        <v>1433.78</v>
      </c>
      <c r="J65" s="118">
        <v>1327.86</v>
      </c>
      <c r="K65" s="52"/>
      <c r="L65" s="58"/>
      <c r="M65" s="104"/>
      <c r="N65" s="104"/>
    </row>
    <row r="66" spans="2:14" x14ac:dyDescent="0.25">
      <c r="B66" s="11"/>
      <c r="C66" s="11"/>
      <c r="D66" s="11"/>
      <c r="E66" s="11">
        <v>3237</v>
      </c>
      <c r="F66" s="27" t="s">
        <v>108</v>
      </c>
      <c r="G66" s="50">
        <v>26714.51</v>
      </c>
      <c r="H66" s="50">
        <v>80180.12</v>
      </c>
      <c r="I66" s="50">
        <v>80180.12</v>
      </c>
      <c r="J66" s="118">
        <v>32873.599999999999</v>
      </c>
      <c r="K66" s="52"/>
      <c r="L66" s="58"/>
      <c r="M66" s="104"/>
      <c r="N66" s="104"/>
    </row>
    <row r="67" spans="2:14" x14ac:dyDescent="0.25">
      <c r="B67" s="11"/>
      <c r="C67" s="11"/>
      <c r="D67" s="11"/>
      <c r="E67" s="11">
        <v>3238</v>
      </c>
      <c r="F67" s="27" t="s">
        <v>109</v>
      </c>
      <c r="G67" s="50">
        <v>7137.9</v>
      </c>
      <c r="H67" s="50">
        <v>5000</v>
      </c>
      <c r="I67" s="50">
        <v>5000</v>
      </c>
      <c r="J67" s="118">
        <v>4325.3100000000004</v>
      </c>
      <c r="K67" s="52"/>
      <c r="L67" s="58"/>
      <c r="M67" s="104"/>
      <c r="N67" s="104"/>
    </row>
    <row r="68" spans="2:14" x14ac:dyDescent="0.25">
      <c r="B68" s="11"/>
      <c r="C68" s="11"/>
      <c r="D68" s="11"/>
      <c r="E68" s="11">
        <v>3239</v>
      </c>
      <c r="F68" s="27" t="s">
        <v>110</v>
      </c>
      <c r="G68" s="50">
        <v>19451.36</v>
      </c>
      <c r="H68" s="50">
        <v>30426.49</v>
      </c>
      <c r="I68" s="50">
        <v>30426.49</v>
      </c>
      <c r="J68" s="140">
        <v>16507.53</v>
      </c>
      <c r="K68" s="52"/>
      <c r="L68" s="58"/>
      <c r="M68" s="104"/>
      <c r="N68" s="104"/>
    </row>
    <row r="69" spans="2:14" x14ac:dyDescent="0.25">
      <c r="B69" s="11"/>
      <c r="C69" s="11"/>
      <c r="D69" s="11">
        <v>329</v>
      </c>
      <c r="E69" s="11"/>
      <c r="F69" s="27" t="s">
        <v>111</v>
      </c>
      <c r="G69" s="50">
        <f>SUM(G70:G76)</f>
        <v>2998.12</v>
      </c>
      <c r="H69" s="50">
        <f>SUM(H70:H76)</f>
        <v>18779.760000000002</v>
      </c>
      <c r="I69" s="50">
        <f>SUM(I70:I76)</f>
        <v>18779.760000000002</v>
      </c>
      <c r="J69" s="50">
        <f>SUM(J70:J76)</f>
        <v>3689.16</v>
      </c>
      <c r="K69" s="52"/>
      <c r="L69" s="58"/>
      <c r="M69" s="141"/>
      <c r="N69" s="141"/>
    </row>
    <row r="70" spans="2:14" ht="25.5" x14ac:dyDescent="0.25">
      <c r="B70" s="11"/>
      <c r="C70" s="11"/>
      <c r="D70" s="12"/>
      <c r="E70" s="11">
        <v>3291</v>
      </c>
      <c r="F70" s="27" t="s">
        <v>112</v>
      </c>
      <c r="G70" s="50">
        <v>358.97</v>
      </c>
      <c r="H70" s="50">
        <v>1100</v>
      </c>
      <c r="I70" s="50">
        <v>1100</v>
      </c>
      <c r="J70" s="118">
        <v>758.86</v>
      </c>
      <c r="K70" s="52"/>
      <c r="L70" s="58"/>
      <c r="M70" s="104"/>
      <c r="N70" s="104"/>
    </row>
    <row r="71" spans="2:14" x14ac:dyDescent="0.25">
      <c r="B71" s="11"/>
      <c r="C71" s="11"/>
      <c r="D71" s="12"/>
      <c r="E71" s="11">
        <v>3292</v>
      </c>
      <c r="F71" s="27" t="s">
        <v>113</v>
      </c>
      <c r="G71" s="50">
        <v>726.02</v>
      </c>
      <c r="H71" s="50">
        <v>2059.7600000000002</v>
      </c>
      <c r="I71" s="50">
        <v>2059.7600000000002</v>
      </c>
      <c r="J71" s="118">
        <v>1181.47</v>
      </c>
      <c r="K71" s="52"/>
      <c r="L71" s="58"/>
      <c r="M71" s="104"/>
      <c r="N71" s="104"/>
    </row>
    <row r="72" spans="2:14" x14ac:dyDescent="0.25">
      <c r="B72" s="11"/>
      <c r="C72" s="11"/>
      <c r="D72" s="12"/>
      <c r="E72" s="11">
        <v>3293</v>
      </c>
      <c r="F72" s="72" t="s">
        <v>114</v>
      </c>
      <c r="G72" s="50">
        <v>1580.04</v>
      </c>
      <c r="H72" s="50">
        <v>3800</v>
      </c>
      <c r="I72" s="50">
        <v>3800</v>
      </c>
      <c r="J72" s="118">
        <v>1484.83</v>
      </c>
      <c r="K72" s="52"/>
      <c r="L72" s="58"/>
      <c r="M72" s="104"/>
      <c r="N72" s="104"/>
    </row>
    <row r="73" spans="2:14" x14ac:dyDescent="0.25">
      <c r="B73" s="11"/>
      <c r="C73" s="11"/>
      <c r="D73" s="12"/>
      <c r="E73" s="11">
        <v>3294</v>
      </c>
      <c r="F73" s="27" t="s">
        <v>115</v>
      </c>
      <c r="G73" s="50">
        <v>142.01</v>
      </c>
      <c r="H73" s="50">
        <v>250</v>
      </c>
      <c r="I73" s="50">
        <v>250</v>
      </c>
      <c r="J73" s="118">
        <v>162</v>
      </c>
      <c r="K73" s="52"/>
      <c r="L73" s="58"/>
      <c r="M73" s="104"/>
      <c r="N73" s="104"/>
    </row>
    <row r="74" spans="2:14" x14ac:dyDescent="0.25">
      <c r="B74" s="11"/>
      <c r="C74" s="11"/>
      <c r="D74" s="12"/>
      <c r="E74" s="11">
        <v>3295</v>
      </c>
      <c r="F74" s="27" t="s">
        <v>168</v>
      </c>
      <c r="G74" s="50">
        <v>0</v>
      </c>
      <c r="H74" s="50">
        <v>70</v>
      </c>
      <c r="I74" s="50">
        <v>70</v>
      </c>
      <c r="J74" s="118">
        <v>54.42</v>
      </c>
      <c r="K74" s="52"/>
      <c r="L74" s="58"/>
      <c r="M74" s="104"/>
      <c r="N74" s="104"/>
    </row>
    <row r="75" spans="2:14" x14ac:dyDescent="0.25">
      <c r="B75" s="11"/>
      <c r="C75" s="11"/>
      <c r="D75" s="12"/>
      <c r="E75" s="11">
        <v>3296</v>
      </c>
      <c r="F75" s="27" t="s">
        <v>169</v>
      </c>
      <c r="G75" s="50">
        <v>0</v>
      </c>
      <c r="H75" s="50">
        <v>0</v>
      </c>
      <c r="I75" s="50"/>
      <c r="J75" s="118">
        <v>0</v>
      </c>
      <c r="K75" s="52"/>
      <c r="L75" s="58"/>
      <c r="M75" s="104"/>
      <c r="N75" s="104"/>
    </row>
    <row r="76" spans="2:14" x14ac:dyDescent="0.25">
      <c r="B76" s="11"/>
      <c r="C76" s="11"/>
      <c r="D76" s="12"/>
      <c r="E76" s="11">
        <v>3299</v>
      </c>
      <c r="F76" s="27" t="s">
        <v>111</v>
      </c>
      <c r="G76" s="50">
        <v>191.08</v>
      </c>
      <c r="H76" s="50">
        <v>11500</v>
      </c>
      <c r="I76" s="50">
        <v>11500</v>
      </c>
      <c r="J76" s="118">
        <v>47.58</v>
      </c>
      <c r="K76" s="52"/>
      <c r="L76" s="58"/>
      <c r="M76" s="104"/>
      <c r="N76" s="104"/>
    </row>
    <row r="77" spans="2:14" s="62" customFormat="1" x14ac:dyDescent="0.25">
      <c r="B77" s="19"/>
      <c r="C77" s="19">
        <v>34</v>
      </c>
      <c r="D77" s="73"/>
      <c r="E77" s="19"/>
      <c r="F77" s="59" t="s">
        <v>116</v>
      </c>
      <c r="G77" s="60">
        <f>SUM(G78)</f>
        <v>1206.57</v>
      </c>
      <c r="H77" s="60">
        <f t="shared" ref="H77:J78" si="2">SUM(H78)</f>
        <v>2078.58</v>
      </c>
      <c r="I77" s="60">
        <f t="shared" si="2"/>
        <v>2078.58</v>
      </c>
      <c r="J77" s="60">
        <f t="shared" si="2"/>
        <v>1261.8699999999999</v>
      </c>
      <c r="K77" s="66">
        <f>SUM(J77/G77*100)</f>
        <v>104.58324009381967</v>
      </c>
      <c r="L77" s="58">
        <f>SUM(J77/I77*100)</f>
        <v>60.708271993380095</v>
      </c>
      <c r="N77" s="111"/>
    </row>
    <row r="78" spans="2:14" x14ac:dyDescent="0.25">
      <c r="B78" s="11"/>
      <c r="C78" s="11"/>
      <c r="D78" s="11">
        <v>343</v>
      </c>
      <c r="E78" s="11"/>
      <c r="F78" s="27" t="s">
        <v>117</v>
      </c>
      <c r="G78" s="50">
        <f>SUM(G79:G80)</f>
        <v>1206.57</v>
      </c>
      <c r="H78" s="50">
        <f t="shared" si="2"/>
        <v>2078.58</v>
      </c>
      <c r="I78" s="50">
        <f t="shared" si="2"/>
        <v>2078.58</v>
      </c>
      <c r="J78" s="50">
        <f t="shared" si="2"/>
        <v>1261.8699999999999</v>
      </c>
      <c r="K78" s="52"/>
      <c r="L78" s="64"/>
      <c r="N78" s="104"/>
    </row>
    <row r="79" spans="2:14" x14ac:dyDescent="0.25">
      <c r="B79" s="11"/>
      <c r="C79" s="11"/>
      <c r="D79" s="11"/>
      <c r="E79" s="11">
        <v>3431</v>
      </c>
      <c r="F79" s="27" t="s">
        <v>118</v>
      </c>
      <c r="G79" s="50">
        <v>1206.57</v>
      </c>
      <c r="H79" s="50">
        <v>2078.58</v>
      </c>
      <c r="I79" s="50">
        <v>2078.58</v>
      </c>
      <c r="J79" s="118">
        <v>1261.8699999999999</v>
      </c>
      <c r="K79" s="52"/>
      <c r="L79" s="64"/>
      <c r="N79" s="104"/>
    </row>
    <row r="80" spans="2:14" x14ac:dyDescent="0.25">
      <c r="B80" s="11"/>
      <c r="C80" s="11"/>
      <c r="D80" s="11"/>
      <c r="E80" s="11">
        <v>3433</v>
      </c>
      <c r="F80" s="27" t="s">
        <v>170</v>
      </c>
      <c r="G80" s="50">
        <v>0</v>
      </c>
      <c r="H80" s="50">
        <v>0</v>
      </c>
      <c r="I80" s="50">
        <v>0</v>
      </c>
      <c r="J80" s="65">
        <v>0</v>
      </c>
      <c r="K80" s="52"/>
      <c r="L80" s="64"/>
      <c r="N80" s="104"/>
    </row>
    <row r="81" spans="2:14" x14ac:dyDescent="0.25">
      <c r="B81" s="11"/>
      <c r="C81" s="19">
        <v>38</v>
      </c>
      <c r="D81" s="11"/>
      <c r="E81" s="11"/>
      <c r="F81" s="74" t="s">
        <v>119</v>
      </c>
      <c r="G81" s="50">
        <f t="shared" ref="G81:J82" si="3">SUM(G82)</f>
        <v>70</v>
      </c>
      <c r="H81" s="50">
        <f t="shared" si="3"/>
        <v>0</v>
      </c>
      <c r="I81" s="50">
        <f t="shared" si="3"/>
        <v>0</v>
      </c>
      <c r="J81" s="50">
        <f t="shared" si="3"/>
        <v>0</v>
      </c>
      <c r="K81" s="63"/>
      <c r="L81" s="68"/>
      <c r="N81" s="104"/>
    </row>
    <row r="82" spans="2:14" x14ac:dyDescent="0.25">
      <c r="B82" s="11"/>
      <c r="C82" s="11"/>
      <c r="D82" s="11">
        <v>381</v>
      </c>
      <c r="E82" s="11"/>
      <c r="F82" s="72" t="s">
        <v>120</v>
      </c>
      <c r="G82" s="50">
        <f t="shared" si="3"/>
        <v>70</v>
      </c>
      <c r="H82" s="50">
        <f t="shared" si="3"/>
        <v>0</v>
      </c>
      <c r="I82" s="50">
        <f t="shared" si="3"/>
        <v>0</v>
      </c>
      <c r="J82" s="50">
        <f t="shared" si="3"/>
        <v>0</v>
      </c>
      <c r="K82" s="63"/>
      <c r="L82" s="68"/>
      <c r="N82" s="104"/>
    </row>
    <row r="83" spans="2:14" x14ac:dyDescent="0.25">
      <c r="B83" s="11"/>
      <c r="C83" s="11"/>
      <c r="D83" s="11"/>
      <c r="E83" s="11">
        <v>3811</v>
      </c>
      <c r="F83" s="72" t="s">
        <v>121</v>
      </c>
      <c r="G83" s="50">
        <v>70</v>
      </c>
      <c r="H83" s="50">
        <v>0</v>
      </c>
      <c r="I83" s="50">
        <v>0</v>
      </c>
      <c r="J83" s="65"/>
      <c r="K83" s="63"/>
      <c r="L83" s="68"/>
      <c r="N83" s="104"/>
    </row>
    <row r="84" spans="2:14" s="62" customFormat="1" x14ac:dyDescent="0.25">
      <c r="B84" s="11">
        <v>4</v>
      </c>
      <c r="C84" s="11"/>
      <c r="D84" s="11"/>
      <c r="E84" s="11"/>
      <c r="F84" s="72" t="s">
        <v>6</v>
      </c>
      <c r="G84" s="50">
        <f>SUM(G87)</f>
        <v>1208273.4099999999</v>
      </c>
      <c r="H84" s="50">
        <f>SUM(H85,H87)</f>
        <v>2745447.25</v>
      </c>
      <c r="I84" s="50">
        <f>SUM(I85,I87)</f>
        <v>2745447.25</v>
      </c>
      <c r="J84" s="50">
        <f>SUM(J85,J87)</f>
        <v>3019653.38</v>
      </c>
      <c r="K84" s="142"/>
      <c r="L84" s="143"/>
      <c r="N84" s="111"/>
    </row>
    <row r="85" spans="2:14" s="62" customFormat="1" ht="26.25" x14ac:dyDescent="0.25">
      <c r="B85" s="19"/>
      <c r="C85" s="19">
        <v>41</v>
      </c>
      <c r="D85" s="19"/>
      <c r="E85" s="19"/>
      <c r="F85" s="75" t="s">
        <v>182</v>
      </c>
      <c r="G85" s="60">
        <f>SUM(G86)</f>
        <v>0</v>
      </c>
      <c r="H85" s="60">
        <f>SUM(H86)</f>
        <v>120000</v>
      </c>
      <c r="I85" s="60">
        <f>SUM(I86)</f>
        <v>120000</v>
      </c>
      <c r="J85" s="60">
        <f>SUM(J86)</f>
        <v>120000</v>
      </c>
      <c r="K85" s="52" t="e">
        <f>SUM(J85/G85*100)</f>
        <v>#DIV/0!</v>
      </c>
      <c r="L85" s="58">
        <f>SUM(J85/I85*100)</f>
        <v>100</v>
      </c>
      <c r="N85" s="111"/>
    </row>
    <row r="86" spans="2:14" s="62" customFormat="1" x14ac:dyDescent="0.25">
      <c r="B86" s="19"/>
      <c r="C86" s="19"/>
      <c r="D86" s="11">
        <v>4124</v>
      </c>
      <c r="E86" s="19"/>
      <c r="F86" s="72" t="s">
        <v>183</v>
      </c>
      <c r="G86" s="50">
        <v>0</v>
      </c>
      <c r="H86" s="50">
        <v>120000</v>
      </c>
      <c r="I86" s="50">
        <v>120000</v>
      </c>
      <c r="J86" s="50">
        <v>120000</v>
      </c>
      <c r="K86" s="52"/>
      <c r="L86" s="58"/>
      <c r="N86" s="111"/>
    </row>
    <row r="87" spans="2:14" s="62" customFormat="1" ht="26.25" x14ac:dyDescent="0.25">
      <c r="B87" s="19"/>
      <c r="C87" s="19">
        <v>42</v>
      </c>
      <c r="D87" s="19"/>
      <c r="E87" s="19"/>
      <c r="F87" s="75" t="s">
        <v>122</v>
      </c>
      <c r="G87" s="60">
        <f>SUM(G88,G90,G97)</f>
        <v>1208273.4099999999</v>
      </c>
      <c r="H87" s="60">
        <f>SUM(H88,H90,H95,H97)</f>
        <v>2625447.25</v>
      </c>
      <c r="I87" s="60">
        <f>SUM(I88,I90,I95,I97)</f>
        <v>2625447.25</v>
      </c>
      <c r="J87" s="60">
        <f>SUM(J88,J90,J95,J97)</f>
        <v>2899653.38</v>
      </c>
      <c r="K87" s="66">
        <f>SUM(J87/G87*100)</f>
        <v>239.98321538831183</v>
      </c>
      <c r="L87" s="58">
        <f>SUM(J87/I87*100)</f>
        <v>110.44416832217824</v>
      </c>
    </row>
    <row r="88" spans="2:14" x14ac:dyDescent="0.25">
      <c r="B88" s="11"/>
      <c r="C88" s="11"/>
      <c r="D88" s="11">
        <v>421</v>
      </c>
      <c r="E88" s="11"/>
      <c r="F88" s="72" t="s">
        <v>123</v>
      </c>
      <c r="G88" s="50">
        <f>SUM(G89)</f>
        <v>1203323.9099999999</v>
      </c>
      <c r="H88" s="50">
        <f>SUM(H89)</f>
        <v>2579997.25</v>
      </c>
      <c r="I88" s="50">
        <f>SUM(I89)</f>
        <v>2579997.25</v>
      </c>
      <c r="J88" s="50">
        <f>SUM(J89)</f>
        <v>2870627.59</v>
      </c>
      <c r="K88" s="52"/>
      <c r="L88" s="64"/>
    </row>
    <row r="89" spans="2:14" x14ac:dyDescent="0.25">
      <c r="B89" s="11"/>
      <c r="C89" s="11"/>
      <c r="D89" s="11"/>
      <c r="E89" s="11">
        <v>4212</v>
      </c>
      <c r="F89" s="72" t="s">
        <v>124</v>
      </c>
      <c r="G89" s="50">
        <v>1203323.9099999999</v>
      </c>
      <c r="H89" s="50">
        <v>2579997.25</v>
      </c>
      <c r="I89" s="50">
        <v>2579997.25</v>
      </c>
      <c r="J89" s="118">
        <v>2870627.59</v>
      </c>
      <c r="K89" s="52"/>
      <c r="L89" s="64"/>
    </row>
    <row r="90" spans="2:14" x14ac:dyDescent="0.25">
      <c r="B90" s="11"/>
      <c r="C90" s="11"/>
      <c r="D90" s="11">
        <v>422</v>
      </c>
      <c r="E90" s="11"/>
      <c r="F90" s="11" t="s">
        <v>125</v>
      </c>
      <c r="G90" s="50">
        <f>SUM(G91:G94)</f>
        <v>4949.5</v>
      </c>
      <c r="H90" s="50">
        <f>SUM(H91:H94)</f>
        <v>22800</v>
      </c>
      <c r="I90" s="50">
        <f>SUM(I91:I94)</f>
        <v>22800</v>
      </c>
      <c r="J90" s="50">
        <f>SUM(J91:J94)</f>
        <v>9656.57</v>
      </c>
      <c r="K90" s="52"/>
      <c r="L90" s="64"/>
    </row>
    <row r="91" spans="2:14" x14ac:dyDescent="0.25">
      <c r="B91" s="11"/>
      <c r="C91" s="11"/>
      <c r="D91" s="11"/>
      <c r="E91" s="11">
        <v>4221</v>
      </c>
      <c r="F91" s="72" t="s">
        <v>126</v>
      </c>
      <c r="G91" s="50">
        <v>2966.25</v>
      </c>
      <c r="H91" s="50">
        <v>3200</v>
      </c>
      <c r="I91" s="50">
        <v>3200</v>
      </c>
      <c r="J91" s="118">
        <v>2338.75</v>
      </c>
      <c r="K91" s="63"/>
      <c r="L91" s="64"/>
    </row>
    <row r="92" spans="2:14" x14ac:dyDescent="0.25">
      <c r="B92" s="11"/>
      <c r="C92" s="11"/>
      <c r="D92" s="11"/>
      <c r="E92" s="11">
        <v>4222</v>
      </c>
      <c r="F92" s="72" t="s">
        <v>171</v>
      </c>
      <c r="G92" s="50">
        <v>0</v>
      </c>
      <c r="H92" s="50">
        <v>3600</v>
      </c>
      <c r="I92" s="50">
        <v>3600</v>
      </c>
      <c r="J92" s="118">
        <v>3600</v>
      </c>
      <c r="K92" s="63"/>
      <c r="L92" s="64"/>
    </row>
    <row r="93" spans="2:14" x14ac:dyDescent="0.25">
      <c r="B93" s="11"/>
      <c r="C93" s="11"/>
      <c r="D93" s="11"/>
      <c r="E93" s="11">
        <v>4223</v>
      </c>
      <c r="F93" s="72" t="s">
        <v>180</v>
      </c>
      <c r="G93" s="50">
        <v>0</v>
      </c>
      <c r="H93" s="50">
        <v>1800</v>
      </c>
      <c r="I93" s="50">
        <v>1800</v>
      </c>
      <c r="J93" s="118">
        <v>1756.52</v>
      </c>
      <c r="K93" s="63"/>
      <c r="L93" s="64"/>
    </row>
    <row r="94" spans="2:14" x14ac:dyDescent="0.25">
      <c r="B94" s="11"/>
      <c r="C94" s="11"/>
      <c r="D94" s="11"/>
      <c r="E94" s="11">
        <v>4227</v>
      </c>
      <c r="F94" s="11" t="s">
        <v>127</v>
      </c>
      <c r="G94" s="50">
        <v>1983.25</v>
      </c>
      <c r="H94" s="50">
        <v>14200</v>
      </c>
      <c r="I94" s="50">
        <v>14200</v>
      </c>
      <c r="J94" s="118">
        <v>1961.3</v>
      </c>
      <c r="K94" s="52"/>
      <c r="L94" s="64"/>
    </row>
    <row r="95" spans="2:14" x14ac:dyDescent="0.25">
      <c r="B95" s="11"/>
      <c r="C95" s="11"/>
      <c r="D95" s="11">
        <v>423</v>
      </c>
      <c r="E95" s="11"/>
      <c r="F95" s="11" t="s">
        <v>178</v>
      </c>
      <c r="G95" s="50">
        <f>SUM(G96)</f>
        <v>0</v>
      </c>
      <c r="H95" s="50">
        <f>SUM(H96)</f>
        <v>20000</v>
      </c>
      <c r="I95" s="50">
        <f>SUM(I96)</f>
        <v>20000</v>
      </c>
      <c r="J95" s="65">
        <f>SUM(J96)</f>
        <v>19369.22</v>
      </c>
      <c r="K95" s="52"/>
      <c r="L95" s="64"/>
    </row>
    <row r="96" spans="2:14" x14ac:dyDescent="0.25">
      <c r="B96" s="11"/>
      <c r="C96" s="11"/>
      <c r="D96" s="11"/>
      <c r="E96" s="11">
        <v>4231</v>
      </c>
      <c r="F96" s="11" t="s">
        <v>179</v>
      </c>
      <c r="G96" s="50">
        <v>0</v>
      </c>
      <c r="H96" s="50">
        <v>20000</v>
      </c>
      <c r="I96" s="50">
        <v>20000</v>
      </c>
      <c r="J96" s="118">
        <v>19369.22</v>
      </c>
      <c r="K96" s="52"/>
      <c r="L96" s="64"/>
    </row>
    <row r="97" spans="2:12" x14ac:dyDescent="0.25">
      <c r="B97" s="11"/>
      <c r="C97" s="11"/>
      <c r="D97" s="11">
        <v>424</v>
      </c>
      <c r="E97" s="11"/>
      <c r="F97" s="72" t="s">
        <v>128</v>
      </c>
      <c r="G97" s="50">
        <f>SUM(G98)</f>
        <v>0</v>
      </c>
      <c r="H97" s="50">
        <f>SUM(H98)</f>
        <v>2650</v>
      </c>
      <c r="I97" s="50">
        <f>SUM(I98)</f>
        <v>2650</v>
      </c>
      <c r="J97" s="50">
        <f>SUM(J98)</f>
        <v>0</v>
      </c>
      <c r="K97" s="52"/>
      <c r="L97" s="64"/>
    </row>
    <row r="98" spans="2:12" x14ac:dyDescent="0.25">
      <c r="B98" s="11"/>
      <c r="C98" s="11"/>
      <c r="D98" s="11"/>
      <c r="E98" s="11">
        <v>4243</v>
      </c>
      <c r="F98" s="72" t="s">
        <v>129</v>
      </c>
      <c r="G98" s="50">
        <v>0</v>
      </c>
      <c r="H98" s="50">
        <v>2650</v>
      </c>
      <c r="I98" s="50">
        <v>2650</v>
      </c>
      <c r="J98" s="65"/>
      <c r="K98" s="52"/>
      <c r="L98" s="64"/>
    </row>
    <row r="101" spans="2:12" ht="15" customHeight="1" x14ac:dyDescent="0.25"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</row>
    <row r="102" spans="2:12" x14ac:dyDescent="0.25"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</row>
    <row r="103" spans="2:12" ht="4.5" customHeight="1" x14ac:dyDescent="0.25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</sheetData>
  <mergeCells count="7">
    <mergeCell ref="B35:F35"/>
    <mergeCell ref="B2:L2"/>
    <mergeCell ref="B4:L4"/>
    <mergeCell ref="B6:L6"/>
    <mergeCell ref="B8:F8"/>
    <mergeCell ref="B9:F9"/>
    <mergeCell ref="B34:F34"/>
  </mergeCells>
  <pageMargins left="0" right="0" top="0" bottom="0" header="0" footer="0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H25"/>
  <sheetViews>
    <sheetView workbookViewId="0">
      <selection activeCell="M16" sqref="M16"/>
    </sheetView>
  </sheetViews>
  <sheetFormatPr defaultRowHeight="15" x14ac:dyDescent="0.25"/>
  <cols>
    <col min="2" max="2" width="37.7109375" customWidth="1"/>
    <col min="3" max="6" width="25.28515625" customWidth="1"/>
    <col min="7" max="8" width="15.7109375" customWidth="1"/>
  </cols>
  <sheetData>
    <row r="1" spans="2:8" ht="18" x14ac:dyDescent="0.25">
      <c r="B1" s="3"/>
      <c r="C1" s="3"/>
      <c r="D1" s="3"/>
      <c r="E1" s="3"/>
      <c r="F1" s="4"/>
      <c r="G1" s="4"/>
      <c r="H1" s="4"/>
    </row>
    <row r="2" spans="2:8" ht="15.75" customHeight="1" x14ac:dyDescent="0.25">
      <c r="B2" s="175" t="s">
        <v>43</v>
      </c>
      <c r="C2" s="175"/>
      <c r="D2" s="175"/>
      <c r="E2" s="175"/>
      <c r="F2" s="175"/>
      <c r="G2" s="175"/>
      <c r="H2" s="175"/>
    </row>
    <row r="3" spans="2:8" ht="18" x14ac:dyDescent="0.25">
      <c r="B3" s="3"/>
      <c r="C3" s="3"/>
      <c r="D3" s="3"/>
      <c r="E3" s="3"/>
      <c r="F3" s="4"/>
      <c r="G3" s="4"/>
      <c r="H3" s="4"/>
    </row>
    <row r="4" spans="2:8" ht="42.75" customHeight="1" x14ac:dyDescent="0.25">
      <c r="B4" s="38" t="s">
        <v>7</v>
      </c>
      <c r="C4" s="38" t="s">
        <v>173</v>
      </c>
      <c r="D4" s="38" t="s">
        <v>209</v>
      </c>
      <c r="E4" s="38" t="s">
        <v>175</v>
      </c>
      <c r="F4" s="38" t="s">
        <v>176</v>
      </c>
      <c r="G4" s="38" t="s">
        <v>28</v>
      </c>
      <c r="H4" s="38" t="s">
        <v>58</v>
      </c>
    </row>
    <row r="5" spans="2:8" x14ac:dyDescent="0.25">
      <c r="B5" s="38">
        <v>1</v>
      </c>
      <c r="C5" s="41">
        <v>2</v>
      </c>
      <c r="D5" s="41">
        <v>3</v>
      </c>
      <c r="E5" s="41">
        <v>4</v>
      </c>
      <c r="F5" s="41">
        <v>5</v>
      </c>
      <c r="G5" s="41" t="s">
        <v>40</v>
      </c>
      <c r="H5" s="41" t="s">
        <v>41</v>
      </c>
    </row>
    <row r="6" spans="2:8" x14ac:dyDescent="0.25">
      <c r="B6" s="145" t="s">
        <v>54</v>
      </c>
      <c r="C6" s="146">
        <f>SUM(C7,C9,C12)</f>
        <v>1883860.88</v>
      </c>
      <c r="D6" s="146">
        <f>SUM(D7,D9,D12)</f>
        <v>3216264.54</v>
      </c>
      <c r="E6" s="146">
        <f>SUM(E7,E9,E12)</f>
        <v>3216264.54</v>
      </c>
      <c r="F6" s="147">
        <f>SUM(F7,F9,F12)</f>
        <v>3190077.57</v>
      </c>
      <c r="G6" s="152">
        <f t="shared" ref="G6:G19" si="0">SUM(F6/C6*100)</f>
        <v>169.33721613243543</v>
      </c>
      <c r="H6" s="148">
        <f t="shared" ref="H6:H19" si="1">SUM(F6/E6)*100</f>
        <v>99.18579551917081</v>
      </c>
    </row>
    <row r="7" spans="2:8" x14ac:dyDescent="0.25">
      <c r="B7" s="10" t="s">
        <v>18</v>
      </c>
      <c r="C7" s="65">
        <f>SUM(C8:C8)</f>
        <v>1778212.01</v>
      </c>
      <c r="D7" s="65">
        <f>SUM(D8:D8)</f>
        <v>3138337.25</v>
      </c>
      <c r="E7" s="65">
        <f>SUM(E8:E8)</f>
        <v>3138337.25</v>
      </c>
      <c r="F7" s="149">
        <f>SUM(F8:F8)</f>
        <v>3111730.48</v>
      </c>
      <c r="G7" s="153">
        <f t="shared" si="0"/>
        <v>174.99209669605145</v>
      </c>
      <c r="H7" s="65">
        <f t="shared" si="1"/>
        <v>99.152201695340423</v>
      </c>
    </row>
    <row r="8" spans="2:8" x14ac:dyDescent="0.25">
      <c r="B8" s="24" t="s">
        <v>160</v>
      </c>
      <c r="C8" s="50">
        <v>1778212.01</v>
      </c>
      <c r="D8" s="50">
        <v>3138337.25</v>
      </c>
      <c r="E8" s="50">
        <v>3138337.25</v>
      </c>
      <c r="F8" s="144">
        <v>3111730.48</v>
      </c>
      <c r="G8" s="153">
        <f t="shared" si="0"/>
        <v>174.99209669605145</v>
      </c>
      <c r="H8" s="65">
        <f t="shared" si="1"/>
        <v>99.152201695340423</v>
      </c>
    </row>
    <row r="9" spans="2:8" x14ac:dyDescent="0.25">
      <c r="B9" s="10" t="s">
        <v>24</v>
      </c>
      <c r="C9" s="65">
        <f>SUM(C10:C11)</f>
        <v>88520.91</v>
      </c>
      <c r="D9" s="65">
        <f>SUM(D10:D11)</f>
        <v>61077.29</v>
      </c>
      <c r="E9" s="65">
        <f>SUM(E10:E11)</f>
        <v>61077.29</v>
      </c>
      <c r="F9" s="149">
        <f>SUM(F10:F11)</f>
        <v>74591.09</v>
      </c>
      <c r="G9" s="153">
        <f t="shared" si="0"/>
        <v>84.263808404138629</v>
      </c>
      <c r="H9" s="65">
        <f t="shared" si="1"/>
        <v>122.12573609601867</v>
      </c>
    </row>
    <row r="10" spans="2:8" x14ac:dyDescent="0.25">
      <c r="B10" s="26" t="s">
        <v>161</v>
      </c>
      <c r="C10" s="50">
        <v>44537.58</v>
      </c>
      <c r="D10" s="51">
        <v>36147.29</v>
      </c>
      <c r="E10" s="51">
        <v>36147.29</v>
      </c>
      <c r="F10" s="149">
        <v>32951.43</v>
      </c>
      <c r="G10" s="153">
        <f t="shared" si="0"/>
        <v>73.985676814950423</v>
      </c>
      <c r="H10" s="65">
        <f t="shared" si="1"/>
        <v>91.158783964164385</v>
      </c>
    </row>
    <row r="11" spans="2:8" x14ac:dyDescent="0.25">
      <c r="B11" s="26" t="s">
        <v>162</v>
      </c>
      <c r="C11" s="50">
        <v>43983.33</v>
      </c>
      <c r="D11" s="51">
        <v>24930</v>
      </c>
      <c r="E11" s="51">
        <v>24930</v>
      </c>
      <c r="F11" s="149">
        <v>41639.660000000003</v>
      </c>
      <c r="G11" s="153">
        <f t="shared" si="0"/>
        <v>94.671458482111291</v>
      </c>
      <c r="H11" s="65">
        <f t="shared" si="1"/>
        <v>167.02631367829926</v>
      </c>
    </row>
    <row r="12" spans="2:8" x14ac:dyDescent="0.25">
      <c r="B12" s="10" t="s">
        <v>70</v>
      </c>
      <c r="C12" s="65">
        <f>SUM(C13:C13)</f>
        <v>17127.96</v>
      </c>
      <c r="D12" s="65">
        <f>SUM(D13:D13)</f>
        <v>16850</v>
      </c>
      <c r="E12" s="65">
        <f>SUM(E13:E13)</f>
        <v>16850</v>
      </c>
      <c r="F12" s="149">
        <f>SUM(F13:F13)</f>
        <v>3756</v>
      </c>
      <c r="G12" s="153">
        <f t="shared" si="0"/>
        <v>21.929056349968125</v>
      </c>
      <c r="H12" s="65">
        <f t="shared" si="1"/>
        <v>22.290801186943622</v>
      </c>
    </row>
    <row r="13" spans="2:8" x14ac:dyDescent="0.25">
      <c r="B13" s="26" t="s">
        <v>163</v>
      </c>
      <c r="C13" s="50">
        <v>17127.96</v>
      </c>
      <c r="D13" s="51">
        <v>16850</v>
      </c>
      <c r="E13" s="51">
        <v>16850</v>
      </c>
      <c r="F13" s="150">
        <v>3756</v>
      </c>
      <c r="G13" s="153">
        <f t="shared" si="0"/>
        <v>21.929056349968125</v>
      </c>
      <c r="H13" s="65">
        <f t="shared" si="1"/>
        <v>22.290801186943622</v>
      </c>
    </row>
    <row r="14" spans="2:8" ht="15.75" customHeight="1" x14ac:dyDescent="0.25">
      <c r="B14" s="145" t="s">
        <v>55</v>
      </c>
      <c r="C14" s="148">
        <f>SUM(C15,C18,C23)</f>
        <v>1527193.5530000001</v>
      </c>
      <c r="D14" s="151">
        <f>SUM(D15,D18,D23)</f>
        <v>3336563.2399999998</v>
      </c>
      <c r="E14" s="148">
        <f>SUM(E15,E18,E23)</f>
        <v>3336563.2399999998</v>
      </c>
      <c r="F14" s="151">
        <f>SUM(F15,F18,F23)</f>
        <v>3460032.38</v>
      </c>
      <c r="G14" s="152">
        <f t="shared" si="0"/>
        <v>226.56148418143562</v>
      </c>
      <c r="H14" s="148">
        <f t="shared" si="1"/>
        <v>103.70048853022789</v>
      </c>
    </row>
    <row r="15" spans="2:8" ht="15.75" customHeight="1" x14ac:dyDescent="0.25">
      <c r="B15" s="10" t="s">
        <v>18</v>
      </c>
      <c r="C15" s="65">
        <f>SUM(C16:C16)</f>
        <v>1487040.3</v>
      </c>
      <c r="D15" s="65">
        <f>SUM(D16:D17)</f>
        <v>3138337.25</v>
      </c>
      <c r="E15" s="65">
        <f>SUM(E16:E17)</f>
        <v>3138337.25</v>
      </c>
      <c r="F15" s="149">
        <f>SUM(F16:F17)</f>
        <v>3402729</v>
      </c>
      <c r="G15" s="153">
        <f t="shared" si="0"/>
        <v>228.82560748353623</v>
      </c>
      <c r="H15" s="65">
        <f t="shared" si="1"/>
        <v>108.42458056411878</v>
      </c>
    </row>
    <row r="16" spans="2:8" x14ac:dyDescent="0.25">
      <c r="B16" s="24" t="s">
        <v>19</v>
      </c>
      <c r="C16" s="50">
        <v>1487040.3</v>
      </c>
      <c r="D16" s="50">
        <v>411740</v>
      </c>
      <c r="E16" s="50">
        <v>411740</v>
      </c>
      <c r="F16" s="149">
        <v>385501.41</v>
      </c>
      <c r="G16" s="153">
        <f t="shared" si="0"/>
        <v>25.924072804213843</v>
      </c>
      <c r="H16" s="65">
        <f t="shared" si="1"/>
        <v>93.627388643318582</v>
      </c>
    </row>
    <row r="17" spans="2:8" x14ac:dyDescent="0.25">
      <c r="B17" s="24" t="s">
        <v>210</v>
      </c>
      <c r="C17" s="50"/>
      <c r="D17" s="50">
        <v>2726597.25</v>
      </c>
      <c r="E17" s="50">
        <v>2726597.25</v>
      </c>
      <c r="F17" s="149">
        <v>3017227.59</v>
      </c>
      <c r="G17" s="153"/>
      <c r="H17" s="65"/>
    </row>
    <row r="18" spans="2:8" x14ac:dyDescent="0.25">
      <c r="B18" s="10" t="s">
        <v>24</v>
      </c>
      <c r="C18" s="65">
        <f>SUM(C19:C21)</f>
        <v>37344.523000000001</v>
      </c>
      <c r="D18" s="65">
        <f>SUM(D19:D21)</f>
        <v>166123.32</v>
      </c>
      <c r="E18" s="65">
        <f>SUM(E19:E21)</f>
        <v>166123.32</v>
      </c>
      <c r="F18" s="149">
        <f>SUM(F19:F22)</f>
        <v>41760.6</v>
      </c>
      <c r="G18" s="153">
        <f t="shared" si="0"/>
        <v>111.82523338161261</v>
      </c>
      <c r="H18" s="65">
        <f t="shared" si="1"/>
        <v>25.138312911155396</v>
      </c>
    </row>
    <row r="19" spans="2:8" x14ac:dyDescent="0.25">
      <c r="B19" s="26" t="s">
        <v>161</v>
      </c>
      <c r="C19" s="50">
        <v>30517.35</v>
      </c>
      <c r="D19" s="50">
        <v>78036.66</v>
      </c>
      <c r="E19" s="50">
        <v>78036.66</v>
      </c>
      <c r="F19" s="149">
        <v>22065.17</v>
      </c>
      <c r="G19" s="153">
        <f t="shared" si="0"/>
        <v>72.303689540540049</v>
      </c>
      <c r="H19" s="65">
        <f t="shared" si="1"/>
        <v>28.275390053854171</v>
      </c>
    </row>
    <row r="20" spans="2:8" ht="25.5" x14ac:dyDescent="0.25">
      <c r="B20" s="26" t="s">
        <v>205</v>
      </c>
      <c r="C20" s="50"/>
      <c r="D20" s="50"/>
      <c r="E20" s="50"/>
      <c r="F20" s="149">
        <v>2625</v>
      </c>
      <c r="G20" s="153"/>
      <c r="H20" s="65"/>
    </row>
    <row r="21" spans="2:8" x14ac:dyDescent="0.25">
      <c r="B21" s="24" t="s">
        <v>164</v>
      </c>
      <c r="C21" s="50">
        <v>6827.1729999999998</v>
      </c>
      <c r="D21" s="50">
        <v>88086.66</v>
      </c>
      <c r="E21" s="50">
        <v>88086.66</v>
      </c>
      <c r="F21" s="149">
        <v>16260.71</v>
      </c>
      <c r="G21" s="153">
        <f>SUM(F21/C21*100)</f>
        <v>238.1763286209387</v>
      </c>
      <c r="H21" s="65">
        <f>SUM(F21/E21)*100</f>
        <v>18.459900738658952</v>
      </c>
    </row>
    <row r="22" spans="2:8" ht="25.5" x14ac:dyDescent="0.25">
      <c r="B22" s="26" t="s">
        <v>206</v>
      </c>
      <c r="C22" s="50"/>
      <c r="D22" s="50"/>
      <c r="E22" s="50"/>
      <c r="F22" s="149">
        <v>809.72</v>
      </c>
      <c r="G22" s="153"/>
      <c r="H22" s="65" t="e">
        <f>SUM(F22/E22)*100</f>
        <v>#DIV/0!</v>
      </c>
    </row>
    <row r="23" spans="2:8" x14ac:dyDescent="0.25">
      <c r="B23" s="10" t="s">
        <v>70</v>
      </c>
      <c r="C23" s="65">
        <f>SUM(C24:C24)</f>
        <v>2808.73</v>
      </c>
      <c r="D23" s="65">
        <f>SUM(D24)</f>
        <v>32102.67</v>
      </c>
      <c r="E23" s="65">
        <f>SUM(E24:E24)</f>
        <v>32102.67</v>
      </c>
      <c r="F23" s="149">
        <f>SUM(F24:F25)</f>
        <v>15542.78</v>
      </c>
      <c r="G23" s="153">
        <f>SUM(F23/C23*100)</f>
        <v>553.37394480779562</v>
      </c>
      <c r="H23" s="65">
        <f>SUM(F23/E23)*100</f>
        <v>48.415848276794428</v>
      </c>
    </row>
    <row r="24" spans="2:8" ht="25.5" x14ac:dyDescent="0.25">
      <c r="B24" s="26" t="s">
        <v>71</v>
      </c>
      <c r="C24" s="50">
        <v>2808.73</v>
      </c>
      <c r="D24" s="50">
        <v>32102.67</v>
      </c>
      <c r="E24" s="50">
        <v>32102.67</v>
      </c>
      <c r="F24" s="149">
        <v>2200</v>
      </c>
      <c r="G24" s="153">
        <f>SUM(F24/C24*100)</f>
        <v>78.327215503092134</v>
      </c>
      <c r="H24" s="65">
        <f>SUM(F24/E24)*100</f>
        <v>6.8530125375864381</v>
      </c>
    </row>
    <row r="25" spans="2:8" ht="25.5" x14ac:dyDescent="0.25">
      <c r="B25" s="26" t="s">
        <v>207</v>
      </c>
      <c r="C25" s="50"/>
      <c r="D25" s="50"/>
      <c r="E25" s="50"/>
      <c r="F25" s="65">
        <v>13342.78</v>
      </c>
      <c r="G25" s="154"/>
      <c r="H25" s="65"/>
    </row>
  </sheetData>
  <mergeCells count="1">
    <mergeCell ref="B2:H2"/>
  </mergeCells>
  <pageMargins left="0.7" right="0.7" top="0.75" bottom="0.75" header="0.3" footer="0.3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79042-9BC3-4DDC-B150-B6E474091DF8}">
  <dimension ref="B1:H13"/>
  <sheetViews>
    <sheetView workbookViewId="0">
      <selection activeCell="C20" sqref="C20"/>
    </sheetView>
  </sheetViews>
  <sheetFormatPr defaultRowHeight="15" x14ac:dyDescent="0.25"/>
  <cols>
    <col min="2" max="2" width="37.7109375" customWidth="1"/>
    <col min="3" max="6" width="25.28515625" customWidth="1"/>
    <col min="7" max="8" width="15.7109375" customWidth="1"/>
  </cols>
  <sheetData>
    <row r="1" spans="2:8" ht="18" x14ac:dyDescent="0.25">
      <c r="B1" s="3"/>
      <c r="C1" s="3"/>
      <c r="D1" s="3"/>
      <c r="E1" s="3"/>
      <c r="F1" s="4"/>
      <c r="G1" s="4"/>
      <c r="H1" s="4"/>
    </row>
    <row r="2" spans="2:8" ht="15.75" x14ac:dyDescent="0.25">
      <c r="B2" s="175" t="s">
        <v>44</v>
      </c>
      <c r="C2" s="175"/>
      <c r="D2" s="175"/>
      <c r="E2" s="175"/>
      <c r="F2" s="175"/>
      <c r="G2" s="175"/>
      <c r="H2" s="175"/>
    </row>
    <row r="3" spans="2:8" ht="18" x14ac:dyDescent="0.25">
      <c r="B3" s="3"/>
      <c r="C3" s="3"/>
      <c r="D3" s="3"/>
      <c r="E3" s="3"/>
      <c r="F3" s="4"/>
      <c r="G3" s="4"/>
      <c r="H3" s="4"/>
    </row>
    <row r="4" spans="2:8" ht="25.5" x14ac:dyDescent="0.25">
      <c r="B4" s="38" t="s">
        <v>7</v>
      </c>
      <c r="C4" s="38" t="s">
        <v>173</v>
      </c>
      <c r="D4" s="38" t="s">
        <v>209</v>
      </c>
      <c r="E4" s="38" t="s">
        <v>175</v>
      </c>
      <c r="F4" s="38" t="s">
        <v>176</v>
      </c>
      <c r="G4" s="38" t="s">
        <v>28</v>
      </c>
      <c r="H4" s="38" t="s">
        <v>58</v>
      </c>
    </row>
    <row r="5" spans="2:8" x14ac:dyDescent="0.25">
      <c r="B5" s="41">
        <v>1</v>
      </c>
      <c r="C5" s="41">
        <v>2</v>
      </c>
      <c r="D5" s="41">
        <v>3</v>
      </c>
      <c r="E5" s="41">
        <v>4</v>
      </c>
      <c r="F5" s="41">
        <v>5</v>
      </c>
      <c r="G5" s="41" t="s">
        <v>40</v>
      </c>
      <c r="H5" s="41" t="s">
        <v>41</v>
      </c>
    </row>
    <row r="6" spans="2:8" x14ac:dyDescent="0.25">
      <c r="B6" s="10" t="s">
        <v>55</v>
      </c>
      <c r="C6" s="50">
        <f t="shared" ref="C6:F8" si="0">SUM(C7)</f>
        <v>1527193.55</v>
      </c>
      <c r="D6" s="50">
        <f t="shared" si="0"/>
        <v>3336563.24</v>
      </c>
      <c r="E6" s="50">
        <f t="shared" si="0"/>
        <v>3336563.24</v>
      </c>
      <c r="F6" s="50">
        <f t="shared" si="0"/>
        <v>3460032.38</v>
      </c>
      <c r="G6" s="49">
        <f>SUM(F6/C6)*100</f>
        <v>226.5614846264902</v>
      </c>
      <c r="H6" s="49">
        <f>SUM(F6/E6)*100</f>
        <v>103.70048853022789</v>
      </c>
    </row>
    <row r="7" spans="2:8" x14ac:dyDescent="0.25">
      <c r="B7" s="10" t="s">
        <v>130</v>
      </c>
      <c r="C7" s="50">
        <f t="shared" si="0"/>
        <v>1527193.55</v>
      </c>
      <c r="D7" s="50">
        <f t="shared" si="0"/>
        <v>3336563.24</v>
      </c>
      <c r="E7" s="50">
        <f t="shared" si="0"/>
        <v>3336563.24</v>
      </c>
      <c r="F7" s="50">
        <f t="shared" si="0"/>
        <v>3460032.38</v>
      </c>
      <c r="G7" s="49">
        <f>SUM(F7/C7)*100</f>
        <v>226.5614846264902</v>
      </c>
      <c r="H7" s="49">
        <f>SUM(F7/E7)*100</f>
        <v>103.70048853022789</v>
      </c>
    </row>
    <row r="8" spans="2:8" x14ac:dyDescent="0.25">
      <c r="B8" s="23" t="s">
        <v>131</v>
      </c>
      <c r="C8" s="50">
        <f t="shared" si="0"/>
        <v>1527193.55</v>
      </c>
      <c r="D8" s="50">
        <f t="shared" si="0"/>
        <v>3336563.24</v>
      </c>
      <c r="E8" s="50">
        <f t="shared" si="0"/>
        <v>3336563.24</v>
      </c>
      <c r="F8" s="49">
        <f t="shared" si="0"/>
        <v>3460032.38</v>
      </c>
      <c r="G8" s="49">
        <f>SUM(F8/C8)*100</f>
        <v>226.5614846264902</v>
      </c>
      <c r="H8" s="49">
        <f>SUM(F8/E8)*100</f>
        <v>103.70048853022789</v>
      </c>
    </row>
    <row r="9" spans="2:8" x14ac:dyDescent="0.25">
      <c r="B9" s="23" t="s">
        <v>132</v>
      </c>
      <c r="C9" s="50">
        <v>1527193.55</v>
      </c>
      <c r="D9" s="50">
        <v>3336563.24</v>
      </c>
      <c r="E9" s="50">
        <v>3336563.24</v>
      </c>
      <c r="F9" s="49">
        <v>3460032.38</v>
      </c>
      <c r="G9" s="49">
        <f>SUM(F9/C9)*100</f>
        <v>226.5614846264902</v>
      </c>
      <c r="H9" s="49">
        <f>SUM(F9/E9)*100</f>
        <v>103.70048853022789</v>
      </c>
    </row>
    <row r="11" spans="2:8" x14ac:dyDescent="0.25">
      <c r="B11" s="34"/>
      <c r="C11" s="34"/>
      <c r="D11" s="34"/>
      <c r="E11" s="34"/>
      <c r="F11" s="34"/>
      <c r="G11" s="34"/>
      <c r="H11" s="34"/>
    </row>
    <row r="12" spans="2:8" x14ac:dyDescent="0.25">
      <c r="B12" s="34"/>
      <c r="C12" s="34"/>
      <c r="D12" s="34"/>
      <c r="E12" s="34"/>
      <c r="F12" s="34"/>
      <c r="G12" s="34"/>
      <c r="H12" s="34"/>
    </row>
    <row r="13" spans="2:8" x14ac:dyDescent="0.25">
      <c r="B13" s="34"/>
      <c r="C13" s="34"/>
      <c r="D13" s="34"/>
      <c r="E13" s="34"/>
      <c r="F13" s="34"/>
      <c r="G13" s="34"/>
      <c r="H13" s="34"/>
    </row>
  </sheetData>
  <mergeCells count="1">
    <mergeCell ref="B2:H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L22"/>
  <sheetViews>
    <sheetView workbookViewId="0">
      <selection activeCell="N14" sqref="N14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8.42578125" customWidth="1"/>
    <col min="5" max="5" width="5.42578125" bestFit="1" customWidth="1"/>
    <col min="6" max="10" width="25.28515625" customWidth="1"/>
    <col min="11" max="12" width="15.7109375" customWidth="1"/>
  </cols>
  <sheetData>
    <row r="1" spans="2:12" ht="18" customHeight="1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2:12" ht="15.75" customHeight="1" x14ac:dyDescent="0.25">
      <c r="B2" s="175" t="s">
        <v>11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</row>
    <row r="3" spans="2:12" ht="18" x14ac:dyDescent="0.25">
      <c r="B3" s="3"/>
      <c r="C3" s="3"/>
      <c r="D3" s="3"/>
      <c r="E3" s="3"/>
      <c r="F3" s="3"/>
      <c r="G3" s="3"/>
      <c r="H3" s="3"/>
      <c r="I3" s="3"/>
      <c r="J3" s="4"/>
      <c r="K3" s="4"/>
      <c r="L3" s="4"/>
    </row>
    <row r="4" spans="2:12" ht="18" customHeight="1" x14ac:dyDescent="0.25">
      <c r="B4" s="175" t="s">
        <v>61</v>
      </c>
      <c r="C4" s="175"/>
      <c r="D4" s="175"/>
      <c r="E4" s="175"/>
      <c r="F4" s="175"/>
      <c r="G4" s="175"/>
      <c r="H4" s="175"/>
      <c r="I4" s="175"/>
      <c r="J4" s="175"/>
      <c r="K4" s="175"/>
      <c r="L4" s="175"/>
    </row>
    <row r="5" spans="2:12" ht="15.75" customHeight="1" x14ac:dyDescent="0.25">
      <c r="B5" s="175" t="s">
        <v>45</v>
      </c>
      <c r="C5" s="175"/>
      <c r="D5" s="175"/>
      <c r="E5" s="175"/>
      <c r="F5" s="175"/>
      <c r="G5" s="175"/>
      <c r="H5" s="175"/>
      <c r="I5" s="175"/>
      <c r="J5" s="175"/>
      <c r="K5" s="175"/>
      <c r="L5" s="175"/>
    </row>
    <row r="6" spans="2:12" ht="18" x14ac:dyDescent="0.25">
      <c r="B6" s="3"/>
      <c r="C6" s="3"/>
      <c r="D6" s="3"/>
      <c r="E6" s="3"/>
      <c r="F6" s="3"/>
      <c r="G6" s="3"/>
      <c r="H6" s="3"/>
      <c r="I6" s="3"/>
      <c r="J6" s="4"/>
      <c r="K6" s="4"/>
      <c r="L6" s="4"/>
    </row>
    <row r="7" spans="2:12" ht="25.5" customHeight="1" x14ac:dyDescent="0.25">
      <c r="B7" s="187" t="s">
        <v>7</v>
      </c>
      <c r="C7" s="188"/>
      <c r="D7" s="188"/>
      <c r="E7" s="188"/>
      <c r="F7" s="189"/>
      <c r="G7" s="42" t="s">
        <v>26</v>
      </c>
      <c r="H7" s="42" t="s">
        <v>59</v>
      </c>
      <c r="I7" s="42" t="s">
        <v>57</v>
      </c>
      <c r="J7" s="42" t="s">
        <v>27</v>
      </c>
      <c r="K7" s="42" t="s">
        <v>28</v>
      </c>
      <c r="L7" s="42" t="s">
        <v>58</v>
      </c>
    </row>
    <row r="8" spans="2:12" x14ac:dyDescent="0.25">
      <c r="B8" s="187">
        <v>1</v>
      </c>
      <c r="C8" s="188"/>
      <c r="D8" s="188"/>
      <c r="E8" s="188"/>
      <c r="F8" s="189"/>
      <c r="G8" s="43">
        <v>2</v>
      </c>
      <c r="H8" s="43">
        <v>3</v>
      </c>
      <c r="I8" s="43">
        <v>4</v>
      </c>
      <c r="J8" s="43">
        <v>5</v>
      </c>
      <c r="K8" s="43" t="s">
        <v>40</v>
      </c>
      <c r="L8" s="43" t="s">
        <v>41</v>
      </c>
    </row>
    <row r="9" spans="2:12" ht="25.5" x14ac:dyDescent="0.25">
      <c r="B9" s="10">
        <v>8</v>
      </c>
      <c r="C9" s="10"/>
      <c r="D9" s="10"/>
      <c r="E9" s="10"/>
      <c r="F9" s="10" t="s">
        <v>8</v>
      </c>
      <c r="G9" s="50">
        <v>0</v>
      </c>
      <c r="H9" s="50">
        <v>0</v>
      </c>
      <c r="I9" s="50">
        <v>0</v>
      </c>
      <c r="J9" s="50">
        <v>0</v>
      </c>
      <c r="K9" s="50">
        <v>0</v>
      </c>
      <c r="L9" s="50">
        <v>0</v>
      </c>
    </row>
    <row r="10" spans="2:12" x14ac:dyDescent="0.25">
      <c r="B10" s="10"/>
      <c r="C10" s="14">
        <v>84</v>
      </c>
      <c r="D10" s="14"/>
      <c r="E10" s="14"/>
      <c r="F10" s="14" t="s">
        <v>13</v>
      </c>
      <c r="G10" s="50"/>
      <c r="H10" s="50"/>
      <c r="I10" s="50"/>
      <c r="J10" s="49"/>
      <c r="K10" s="49"/>
      <c r="L10" s="49"/>
    </row>
    <row r="11" spans="2:12" ht="51" x14ac:dyDescent="0.25">
      <c r="B11" s="11"/>
      <c r="C11" s="11"/>
      <c r="D11" s="11">
        <v>841</v>
      </c>
      <c r="E11" s="11"/>
      <c r="F11" s="27" t="s">
        <v>46</v>
      </c>
      <c r="G11" s="50"/>
      <c r="H11" s="50"/>
      <c r="I11" s="50"/>
      <c r="J11" s="49"/>
      <c r="K11" s="49"/>
      <c r="L11" s="49"/>
    </row>
    <row r="12" spans="2:12" ht="25.5" x14ac:dyDescent="0.25">
      <c r="B12" s="11"/>
      <c r="C12" s="11"/>
      <c r="D12" s="11"/>
      <c r="E12" s="11">
        <v>8413</v>
      </c>
      <c r="F12" s="27" t="s">
        <v>47</v>
      </c>
      <c r="G12" s="50"/>
      <c r="H12" s="50"/>
      <c r="I12" s="50"/>
      <c r="J12" s="49"/>
      <c r="K12" s="49"/>
      <c r="L12" s="49"/>
    </row>
    <row r="13" spans="2:12" x14ac:dyDescent="0.25">
      <c r="B13" s="11"/>
      <c r="C13" s="11"/>
      <c r="D13" s="11"/>
      <c r="E13" s="12" t="s">
        <v>21</v>
      </c>
      <c r="F13" s="16"/>
      <c r="G13" s="50"/>
      <c r="H13" s="50"/>
      <c r="I13" s="50"/>
      <c r="J13" s="49"/>
      <c r="K13" s="49"/>
      <c r="L13" s="49"/>
    </row>
    <row r="14" spans="2:12" ht="25.5" x14ac:dyDescent="0.25">
      <c r="B14" s="13">
        <v>5</v>
      </c>
      <c r="C14" s="13"/>
      <c r="D14" s="13"/>
      <c r="E14" s="13"/>
      <c r="F14" s="17" t="s">
        <v>9</v>
      </c>
      <c r="G14" s="50">
        <v>0</v>
      </c>
      <c r="H14" s="50">
        <v>0</v>
      </c>
      <c r="I14" s="50">
        <v>0</v>
      </c>
      <c r="J14" s="50">
        <v>0</v>
      </c>
      <c r="K14" s="50">
        <v>0</v>
      </c>
      <c r="L14" s="50">
        <v>0</v>
      </c>
    </row>
    <row r="15" spans="2:12" ht="25.5" x14ac:dyDescent="0.25">
      <c r="B15" s="14"/>
      <c r="C15" s="14">
        <v>54</v>
      </c>
      <c r="D15" s="14"/>
      <c r="E15" s="14"/>
      <c r="F15" s="18" t="s">
        <v>14</v>
      </c>
      <c r="G15" s="50"/>
      <c r="H15" s="50"/>
      <c r="I15" s="51"/>
      <c r="J15" s="49"/>
      <c r="K15" s="49"/>
      <c r="L15" s="49"/>
    </row>
    <row r="16" spans="2:12" ht="63.75" x14ac:dyDescent="0.25">
      <c r="B16" s="14"/>
      <c r="C16" s="14"/>
      <c r="D16" s="14">
        <v>541</v>
      </c>
      <c r="E16" s="27"/>
      <c r="F16" s="27" t="s">
        <v>48</v>
      </c>
      <c r="G16" s="50"/>
      <c r="H16" s="50"/>
      <c r="I16" s="51"/>
      <c r="J16" s="49"/>
      <c r="K16" s="49"/>
      <c r="L16" s="49"/>
    </row>
    <row r="17" spans="2:12" ht="38.25" x14ac:dyDescent="0.25">
      <c r="B17" s="14"/>
      <c r="C17" s="14"/>
      <c r="D17" s="14"/>
      <c r="E17" s="27">
        <v>5413</v>
      </c>
      <c r="F17" s="27" t="s">
        <v>49</v>
      </c>
      <c r="G17" s="50"/>
      <c r="H17" s="50"/>
      <c r="I17" s="51"/>
      <c r="J17" s="49"/>
      <c r="K17" s="49"/>
      <c r="L17" s="49"/>
    </row>
    <row r="18" spans="2:12" x14ac:dyDescent="0.25">
      <c r="B18" s="15"/>
      <c r="C18" s="13"/>
      <c r="D18" s="13"/>
      <c r="E18" s="13"/>
      <c r="F18" s="17" t="s">
        <v>21</v>
      </c>
      <c r="G18" s="50"/>
      <c r="H18" s="50"/>
      <c r="I18" s="50"/>
      <c r="J18" s="49"/>
      <c r="K18" s="49"/>
      <c r="L18" s="49"/>
    </row>
    <row r="20" spans="2:12" x14ac:dyDescent="0.25"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</row>
    <row r="21" spans="2:12" x14ac:dyDescent="0.25"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</row>
    <row r="22" spans="2:12" x14ac:dyDescent="0.25"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</row>
  </sheetData>
  <mergeCells count="5">
    <mergeCell ref="B7:F7"/>
    <mergeCell ref="B8:F8"/>
    <mergeCell ref="B2:L2"/>
    <mergeCell ref="B4:L4"/>
    <mergeCell ref="B5:L5"/>
  </mergeCells>
  <pageMargins left="0.7" right="0.7" top="0.75" bottom="0.75" header="0.3" footer="0.3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H28"/>
  <sheetViews>
    <sheetView workbookViewId="0">
      <selection activeCell="F29" sqref="F29"/>
    </sheetView>
  </sheetViews>
  <sheetFormatPr defaultRowHeight="15" x14ac:dyDescent="0.25"/>
  <cols>
    <col min="2" max="2" width="37.7109375" customWidth="1"/>
    <col min="3" max="6" width="25.28515625" customWidth="1"/>
    <col min="7" max="8" width="15.7109375" customWidth="1"/>
  </cols>
  <sheetData>
    <row r="1" spans="2:8" ht="18" x14ac:dyDescent="0.25">
      <c r="B1" s="3"/>
      <c r="C1" s="3"/>
      <c r="D1" s="3"/>
      <c r="E1" s="3"/>
      <c r="F1" s="4"/>
      <c r="G1" s="4"/>
      <c r="H1" s="4"/>
    </row>
    <row r="2" spans="2:8" ht="15.75" customHeight="1" x14ac:dyDescent="0.25">
      <c r="B2" s="175" t="s">
        <v>50</v>
      </c>
      <c r="C2" s="175"/>
      <c r="D2" s="175"/>
      <c r="E2" s="175"/>
      <c r="F2" s="175"/>
      <c r="G2" s="175"/>
      <c r="H2" s="175"/>
    </row>
    <row r="3" spans="2:8" ht="18" x14ac:dyDescent="0.25">
      <c r="B3" s="3"/>
      <c r="C3" s="3"/>
      <c r="D3" s="3"/>
      <c r="E3" s="3"/>
      <c r="F3" s="4"/>
      <c r="G3" s="4"/>
      <c r="H3" s="4"/>
    </row>
    <row r="4" spans="2:8" ht="25.5" x14ac:dyDescent="0.25">
      <c r="B4" s="38" t="s">
        <v>7</v>
      </c>
      <c r="C4" s="38" t="s">
        <v>63</v>
      </c>
      <c r="D4" s="38" t="s">
        <v>59</v>
      </c>
      <c r="E4" s="38" t="s">
        <v>57</v>
      </c>
      <c r="F4" s="38" t="s">
        <v>64</v>
      </c>
      <c r="G4" s="38" t="s">
        <v>28</v>
      </c>
      <c r="H4" s="38" t="s">
        <v>58</v>
      </c>
    </row>
    <row r="5" spans="2:8" x14ac:dyDescent="0.25">
      <c r="B5" s="38">
        <v>1</v>
      </c>
      <c r="C5" s="38">
        <v>2</v>
      </c>
      <c r="D5" s="38">
        <v>3</v>
      </c>
      <c r="E5" s="38">
        <v>4</v>
      </c>
      <c r="F5" s="38">
        <v>5</v>
      </c>
      <c r="G5" s="38" t="s">
        <v>40</v>
      </c>
      <c r="H5" s="38" t="s">
        <v>41</v>
      </c>
    </row>
    <row r="6" spans="2:8" x14ac:dyDescent="0.25">
      <c r="B6" s="10" t="s">
        <v>52</v>
      </c>
      <c r="C6" s="50">
        <v>0</v>
      </c>
      <c r="D6" s="50">
        <v>0</v>
      </c>
      <c r="E6" s="50">
        <v>0</v>
      </c>
      <c r="F6" s="50">
        <v>0</v>
      </c>
      <c r="G6" s="50">
        <v>0</v>
      </c>
      <c r="H6" s="50">
        <v>0</v>
      </c>
    </row>
    <row r="7" spans="2:8" x14ac:dyDescent="0.25">
      <c r="B7" s="10" t="s">
        <v>18</v>
      </c>
      <c r="C7" s="8"/>
      <c r="D7" s="8"/>
      <c r="E7" s="8"/>
      <c r="F7" s="32"/>
      <c r="G7" s="32"/>
      <c r="H7" s="32"/>
    </row>
    <row r="8" spans="2:8" x14ac:dyDescent="0.25">
      <c r="B8" s="24" t="s">
        <v>19</v>
      </c>
      <c r="C8" s="8"/>
      <c r="D8" s="8"/>
      <c r="E8" s="8"/>
      <c r="F8" s="32"/>
      <c r="G8" s="32"/>
      <c r="H8" s="32"/>
    </row>
    <row r="9" spans="2:8" x14ac:dyDescent="0.25">
      <c r="B9" s="25" t="s">
        <v>20</v>
      </c>
      <c r="C9" s="8"/>
      <c r="D9" s="8"/>
      <c r="E9" s="8"/>
      <c r="F9" s="32"/>
      <c r="G9" s="32"/>
      <c r="H9" s="32"/>
    </row>
    <row r="10" spans="2:8" x14ac:dyDescent="0.25">
      <c r="B10" s="25" t="s">
        <v>21</v>
      </c>
      <c r="C10" s="8"/>
      <c r="D10" s="8"/>
      <c r="E10" s="8"/>
      <c r="F10" s="32"/>
      <c r="G10" s="32"/>
      <c r="H10" s="32"/>
    </row>
    <row r="11" spans="2:8" x14ac:dyDescent="0.25">
      <c r="B11" s="10" t="s">
        <v>22</v>
      </c>
      <c r="C11" s="8"/>
      <c r="D11" s="8"/>
      <c r="E11" s="9"/>
      <c r="F11" s="32"/>
      <c r="G11" s="32"/>
      <c r="H11" s="32"/>
    </row>
    <row r="12" spans="2:8" x14ac:dyDescent="0.25">
      <c r="B12" s="26" t="s">
        <v>23</v>
      </c>
      <c r="C12" s="8"/>
      <c r="D12" s="8"/>
      <c r="E12" s="9"/>
      <c r="F12" s="32"/>
      <c r="G12" s="32"/>
      <c r="H12" s="32"/>
    </row>
    <row r="13" spans="2:8" x14ac:dyDescent="0.25">
      <c r="B13" s="10" t="s">
        <v>24</v>
      </c>
      <c r="C13" s="8"/>
      <c r="D13" s="8"/>
      <c r="E13" s="9"/>
      <c r="F13" s="32"/>
      <c r="G13" s="32"/>
      <c r="H13" s="32"/>
    </row>
    <row r="14" spans="2:8" x14ac:dyDescent="0.25">
      <c r="B14" s="26" t="s">
        <v>25</v>
      </c>
      <c r="C14" s="8"/>
      <c r="D14" s="8"/>
      <c r="E14" s="9"/>
      <c r="F14" s="32"/>
      <c r="G14" s="32"/>
      <c r="H14" s="32"/>
    </row>
    <row r="15" spans="2:8" x14ac:dyDescent="0.25">
      <c r="B15" s="14" t="s">
        <v>16</v>
      </c>
      <c r="C15" s="8"/>
      <c r="D15" s="8"/>
      <c r="E15" s="9"/>
      <c r="F15" s="32"/>
      <c r="G15" s="32"/>
      <c r="H15" s="32"/>
    </row>
    <row r="16" spans="2:8" x14ac:dyDescent="0.25">
      <c r="B16" s="26"/>
      <c r="C16" s="8"/>
      <c r="D16" s="8"/>
      <c r="E16" s="9"/>
      <c r="F16" s="32"/>
      <c r="G16" s="32"/>
      <c r="H16" s="32"/>
    </row>
    <row r="17" spans="2:8" ht="15.75" customHeight="1" x14ac:dyDescent="0.25">
      <c r="B17" s="10" t="s">
        <v>53</v>
      </c>
      <c r="C17" s="50">
        <v>0</v>
      </c>
      <c r="D17" s="50">
        <v>0</v>
      </c>
      <c r="E17" s="50">
        <v>0</v>
      </c>
      <c r="F17" s="50">
        <v>0</v>
      </c>
      <c r="G17" s="50">
        <v>0</v>
      </c>
      <c r="H17" s="50">
        <v>0</v>
      </c>
    </row>
    <row r="18" spans="2:8" ht="15.75" customHeight="1" x14ac:dyDescent="0.25">
      <c r="B18" s="10" t="s">
        <v>18</v>
      </c>
      <c r="C18" s="8"/>
      <c r="D18" s="8"/>
      <c r="E18" s="8"/>
      <c r="F18" s="32"/>
      <c r="G18" s="32"/>
      <c r="H18" s="32"/>
    </row>
    <row r="19" spans="2:8" x14ac:dyDescent="0.25">
      <c r="B19" s="24" t="s">
        <v>19</v>
      </c>
      <c r="C19" s="8"/>
      <c r="D19" s="8"/>
      <c r="E19" s="8"/>
      <c r="F19" s="32"/>
      <c r="G19" s="32"/>
      <c r="H19" s="32"/>
    </row>
    <row r="20" spans="2:8" x14ac:dyDescent="0.25">
      <c r="B20" s="25" t="s">
        <v>20</v>
      </c>
      <c r="C20" s="8"/>
      <c r="D20" s="8"/>
      <c r="E20" s="8"/>
      <c r="F20" s="32"/>
      <c r="G20" s="32"/>
      <c r="H20" s="32"/>
    </row>
    <row r="21" spans="2:8" x14ac:dyDescent="0.25">
      <c r="B21" s="25" t="s">
        <v>21</v>
      </c>
      <c r="C21" s="8"/>
      <c r="D21" s="8"/>
      <c r="E21" s="8"/>
      <c r="F21" s="32"/>
      <c r="G21" s="32"/>
      <c r="H21" s="32"/>
    </row>
    <row r="22" spans="2:8" x14ac:dyDescent="0.25">
      <c r="B22" s="10" t="s">
        <v>22</v>
      </c>
      <c r="C22" s="8"/>
      <c r="D22" s="8"/>
      <c r="E22" s="9"/>
      <c r="F22" s="32"/>
      <c r="G22" s="32"/>
      <c r="H22" s="32"/>
    </row>
    <row r="23" spans="2:8" x14ac:dyDescent="0.25">
      <c r="B23" s="26" t="s">
        <v>23</v>
      </c>
      <c r="C23" s="8"/>
      <c r="D23" s="8"/>
      <c r="E23" s="9"/>
      <c r="F23" s="32"/>
      <c r="G23" s="32"/>
      <c r="H23" s="32"/>
    </row>
    <row r="24" spans="2:8" x14ac:dyDescent="0.25">
      <c r="B24" s="10" t="s">
        <v>24</v>
      </c>
      <c r="C24" s="8"/>
      <c r="D24" s="8"/>
      <c r="E24" s="9"/>
      <c r="F24" s="32"/>
      <c r="G24" s="32"/>
      <c r="H24" s="32"/>
    </row>
    <row r="25" spans="2:8" x14ac:dyDescent="0.25">
      <c r="B25" s="26" t="s">
        <v>25</v>
      </c>
      <c r="C25" s="8"/>
      <c r="D25" s="8"/>
      <c r="E25" s="9"/>
      <c r="F25" s="32"/>
      <c r="G25" s="32"/>
      <c r="H25" s="32"/>
    </row>
    <row r="26" spans="2:8" x14ac:dyDescent="0.25">
      <c r="B26" s="14" t="s">
        <v>16</v>
      </c>
      <c r="C26" s="8"/>
      <c r="D26" s="8"/>
      <c r="E26" s="9"/>
      <c r="F26" s="32"/>
      <c r="G26" s="32"/>
      <c r="H26" s="32"/>
    </row>
    <row r="28" spans="2:8" x14ac:dyDescent="0.25">
      <c r="B28" s="45"/>
      <c r="C28" s="45"/>
      <c r="D28" s="45"/>
      <c r="E28" s="45"/>
      <c r="F28" s="45"/>
      <c r="G28" s="45"/>
      <c r="H28" s="45"/>
    </row>
  </sheetData>
  <mergeCells count="1">
    <mergeCell ref="B2:H2"/>
  </mergeCells>
  <pageMargins left="0.7" right="0.7" top="0.75" bottom="0.75" header="0.3" footer="0.3"/>
  <pageSetup paperSize="9" scale="7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BB61F-B416-41F4-818D-94B8E4919533}">
  <dimension ref="A1:H124"/>
  <sheetViews>
    <sheetView topLeftCell="A100" workbookViewId="0">
      <selection activeCell="J123" sqref="J123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17.85546875" customWidth="1"/>
    <col min="4" max="4" width="36.5703125" customWidth="1"/>
    <col min="5" max="8" width="24.28515625" customWidth="1"/>
  </cols>
  <sheetData>
    <row r="1" spans="1:8" ht="15.75" x14ac:dyDescent="0.25">
      <c r="A1" s="175" t="s">
        <v>10</v>
      </c>
      <c r="B1" s="175"/>
      <c r="C1" s="175"/>
      <c r="D1" s="175"/>
      <c r="E1" s="175"/>
      <c r="F1" s="175"/>
      <c r="G1" s="175"/>
      <c r="H1" s="175"/>
    </row>
    <row r="2" spans="1:8" ht="18" x14ac:dyDescent="0.25">
      <c r="A2" s="3"/>
      <c r="B2" s="3"/>
      <c r="C2" s="3"/>
      <c r="D2" s="3"/>
      <c r="E2" s="3"/>
      <c r="F2" s="3"/>
      <c r="G2" s="3"/>
      <c r="H2" s="4"/>
    </row>
    <row r="3" spans="1:8" ht="15.75" x14ac:dyDescent="0.25">
      <c r="A3" s="231" t="s">
        <v>65</v>
      </c>
      <c r="B3" s="231"/>
      <c r="C3" s="231"/>
      <c r="D3" s="231"/>
      <c r="E3" s="231"/>
      <c r="F3" s="231"/>
      <c r="G3" s="231"/>
      <c r="H3" s="231"/>
    </row>
    <row r="5" spans="1:8" ht="25.5" customHeight="1" x14ac:dyDescent="0.25">
      <c r="A5" s="191" t="s">
        <v>155</v>
      </c>
      <c r="B5" s="192"/>
      <c r="C5" s="192"/>
      <c r="D5" s="160"/>
      <c r="E5" s="160"/>
      <c r="F5" s="160"/>
      <c r="G5" s="160"/>
      <c r="H5" s="160"/>
    </row>
    <row r="6" spans="1:8" ht="25.5" customHeight="1" x14ac:dyDescent="0.25">
      <c r="A6" s="191" t="s">
        <v>156</v>
      </c>
      <c r="B6" s="192"/>
      <c r="C6" s="192"/>
      <c r="D6" s="160"/>
      <c r="E6" s="160"/>
      <c r="F6" s="160"/>
      <c r="G6" s="160"/>
      <c r="H6" s="160"/>
    </row>
    <row r="7" spans="1:8" ht="38.25" x14ac:dyDescent="0.25">
      <c r="A7" s="201" t="s">
        <v>133</v>
      </c>
      <c r="B7" s="202"/>
      <c r="C7" s="203"/>
      <c r="D7" s="80" t="s">
        <v>134</v>
      </c>
      <c r="E7" s="38" t="s">
        <v>209</v>
      </c>
      <c r="F7" s="38" t="s">
        <v>175</v>
      </c>
      <c r="G7" s="38" t="s">
        <v>176</v>
      </c>
      <c r="H7" s="81" t="s">
        <v>165</v>
      </c>
    </row>
    <row r="8" spans="1:8" ht="29.45" customHeight="1" x14ac:dyDescent="0.25">
      <c r="A8" s="190" t="s">
        <v>154</v>
      </c>
      <c r="B8" s="190"/>
      <c r="C8" s="190"/>
      <c r="D8" s="99" t="s">
        <v>152</v>
      </c>
      <c r="E8" s="32"/>
      <c r="F8" s="32"/>
      <c r="G8" s="32"/>
      <c r="H8" s="32"/>
    </row>
    <row r="9" spans="1:8" ht="14.45" customHeight="1" x14ac:dyDescent="0.25">
      <c r="A9" s="190" t="s">
        <v>137</v>
      </c>
      <c r="B9" s="190"/>
      <c r="C9" s="190"/>
      <c r="D9" s="98" t="s">
        <v>138</v>
      </c>
      <c r="E9" s="49">
        <f>SUM(E17,E108)</f>
        <v>3138337.25</v>
      </c>
      <c r="F9" s="49">
        <f>SUM(F17,F108)</f>
        <v>3138337.25</v>
      </c>
      <c r="G9" s="49">
        <f>SUM(G17,G108)</f>
        <v>3402729</v>
      </c>
      <c r="H9" s="49">
        <f>SUM(G9/F9)*100</f>
        <v>108.42458056411878</v>
      </c>
    </row>
    <row r="10" spans="1:8" ht="14.45" customHeight="1" x14ac:dyDescent="0.25">
      <c r="A10" s="195" t="s">
        <v>143</v>
      </c>
      <c r="B10" s="196"/>
      <c r="C10" s="196"/>
      <c r="D10" s="98" t="s">
        <v>144</v>
      </c>
      <c r="E10" s="49">
        <f>SUM(E55,E125)</f>
        <v>78036.66</v>
      </c>
      <c r="F10" s="49">
        <f>SUM(F55,F125)</f>
        <v>78036.66</v>
      </c>
      <c r="G10" s="49">
        <f>SUM(G55,G125)</f>
        <v>24690.170000000006</v>
      </c>
      <c r="H10" s="49">
        <f>SUM(G10/F10)*100</f>
        <v>31.63919368153379</v>
      </c>
    </row>
    <row r="11" spans="1:8" ht="14.45" customHeight="1" x14ac:dyDescent="0.25">
      <c r="A11" s="190" t="s">
        <v>145</v>
      </c>
      <c r="B11" s="190"/>
      <c r="C11" s="190"/>
      <c r="D11" s="98" t="s">
        <v>146</v>
      </c>
      <c r="E11" s="49">
        <f>SUM(E79,E138)</f>
        <v>88086.66</v>
      </c>
      <c r="F11" s="49">
        <f>SUM(F79,F138)</f>
        <v>88086.66</v>
      </c>
      <c r="G11" s="49">
        <f>SUM(G79,G138)</f>
        <v>17070.43</v>
      </c>
      <c r="H11" s="49">
        <f>SUM(G11/F11)*100</f>
        <v>19.379131868548541</v>
      </c>
    </row>
    <row r="12" spans="1:8" ht="14.45" customHeight="1" x14ac:dyDescent="0.25">
      <c r="A12" s="190" t="s">
        <v>147</v>
      </c>
      <c r="B12" s="197"/>
      <c r="C12" s="197"/>
      <c r="D12" s="98" t="s">
        <v>148</v>
      </c>
      <c r="E12" s="49">
        <f>SUM(E96,E146)</f>
        <v>32102.67</v>
      </c>
      <c r="F12" s="49">
        <f>SUM(F96,F146)</f>
        <v>32102.67</v>
      </c>
      <c r="G12" s="49">
        <f>SUM(G96,G146)</f>
        <v>15542.78</v>
      </c>
      <c r="H12" s="49">
        <f>SUM(G12/F12)*100</f>
        <v>48.415848276794428</v>
      </c>
    </row>
    <row r="13" spans="1:8" ht="14.45" customHeight="1" x14ac:dyDescent="0.25">
      <c r="A13" s="204" t="s">
        <v>191</v>
      </c>
      <c r="B13" s="205"/>
      <c r="C13" s="206"/>
      <c r="D13" s="98"/>
      <c r="E13" s="49"/>
      <c r="F13" s="49"/>
      <c r="G13" s="49"/>
      <c r="H13" s="49"/>
    </row>
    <row r="14" spans="1:8" ht="14.45" customHeight="1" x14ac:dyDescent="0.25">
      <c r="A14" s="190" t="s">
        <v>153</v>
      </c>
      <c r="B14" s="190"/>
      <c r="C14" s="190"/>
      <c r="D14" s="99" t="s">
        <v>172</v>
      </c>
      <c r="E14" s="49">
        <f>SUM(E9:E12)</f>
        <v>3336563.24</v>
      </c>
      <c r="F14" s="49">
        <f>SUM(F9:F12)</f>
        <v>3336563.24</v>
      </c>
      <c r="G14" s="113">
        <f>SUM(G9:G12)</f>
        <v>3460032.38</v>
      </c>
      <c r="H14" s="49">
        <f>SUM(G14/F14)*100</f>
        <v>103.70048853022789</v>
      </c>
    </row>
    <row r="15" spans="1:8" ht="14.45" customHeight="1" x14ac:dyDescent="0.25">
      <c r="A15" s="198">
        <v>1</v>
      </c>
      <c r="B15" s="199"/>
      <c r="C15" s="199"/>
      <c r="D15" s="200"/>
      <c r="E15" s="82">
        <v>2</v>
      </c>
      <c r="F15" s="82">
        <v>3</v>
      </c>
      <c r="G15" s="83">
        <v>4</v>
      </c>
      <c r="H15" s="41" t="s">
        <v>51</v>
      </c>
    </row>
    <row r="16" spans="1:8" ht="24.75" customHeight="1" x14ac:dyDescent="0.25">
      <c r="A16" s="212" t="s">
        <v>135</v>
      </c>
      <c r="B16" s="213"/>
      <c r="C16" s="214"/>
      <c r="D16" s="84" t="s">
        <v>136</v>
      </c>
      <c r="E16" s="85">
        <f>SUM(E17)</f>
        <v>411740</v>
      </c>
      <c r="F16" s="85">
        <f>SUM(F17)</f>
        <v>411740</v>
      </c>
      <c r="G16" s="85">
        <f>SUM(G17)</f>
        <v>385501.41000000009</v>
      </c>
      <c r="H16" s="86"/>
    </row>
    <row r="17" spans="1:8" ht="15" customHeight="1" x14ac:dyDescent="0.25">
      <c r="A17" s="208" t="s">
        <v>137</v>
      </c>
      <c r="B17" s="209"/>
      <c r="C17" s="210"/>
      <c r="D17" s="87" t="s">
        <v>138</v>
      </c>
      <c r="E17" s="88">
        <f>SUM(E18,E49)</f>
        <v>411740</v>
      </c>
      <c r="F17" s="88">
        <f>SUM(F18,F49)</f>
        <v>411740</v>
      </c>
      <c r="G17" s="88">
        <f>SUM(G18,G49)</f>
        <v>385501.41000000009</v>
      </c>
      <c r="H17" s="49"/>
    </row>
    <row r="18" spans="1:8" ht="15" customHeight="1" x14ac:dyDescent="0.25">
      <c r="A18" s="215">
        <v>3</v>
      </c>
      <c r="B18" s="216"/>
      <c r="C18" s="217"/>
      <c r="D18" s="87" t="s">
        <v>4</v>
      </c>
      <c r="E18" s="88">
        <f>SUM(E19,E24,E47)</f>
        <v>387740</v>
      </c>
      <c r="F18" s="88">
        <f>SUM(F19:F47)</f>
        <v>387740</v>
      </c>
      <c r="G18" s="88">
        <f>SUM(G19,G24,G47)</f>
        <v>362977.14000000007</v>
      </c>
      <c r="H18" s="49"/>
    </row>
    <row r="19" spans="1:8" ht="15" customHeight="1" x14ac:dyDescent="0.25">
      <c r="A19" s="90" t="s">
        <v>139</v>
      </c>
      <c r="B19" s="218">
        <v>31</v>
      </c>
      <c r="C19" s="219"/>
      <c r="D19" s="73" t="s">
        <v>5</v>
      </c>
      <c r="E19" s="155">
        <v>268440</v>
      </c>
      <c r="F19" s="155">
        <v>268440</v>
      </c>
      <c r="G19" s="156">
        <f>SUM(G20:G23)</f>
        <v>267017.96000000002</v>
      </c>
      <c r="H19" s="157">
        <f>SUM(G19/F19)*100</f>
        <v>99.470257785724939</v>
      </c>
    </row>
    <row r="20" spans="1:8" ht="15" customHeight="1" x14ac:dyDescent="0.25">
      <c r="A20" s="90"/>
      <c r="B20" s="122"/>
      <c r="C20" s="123">
        <v>3111</v>
      </c>
      <c r="D20" s="12" t="s">
        <v>37</v>
      </c>
      <c r="E20" s="91"/>
      <c r="F20" s="91"/>
      <c r="G20" s="65">
        <v>223581.7</v>
      </c>
      <c r="H20" s="49"/>
    </row>
    <row r="21" spans="1:8" ht="15" customHeight="1" x14ac:dyDescent="0.25">
      <c r="A21" s="90"/>
      <c r="B21" s="122"/>
      <c r="C21" s="123">
        <v>3114</v>
      </c>
      <c r="D21" s="12" t="s">
        <v>166</v>
      </c>
      <c r="E21" s="91"/>
      <c r="F21" s="91"/>
      <c r="G21" s="65">
        <v>0</v>
      </c>
      <c r="H21" s="49"/>
    </row>
    <row r="22" spans="1:8" ht="15" customHeight="1" x14ac:dyDescent="0.25">
      <c r="A22" s="90"/>
      <c r="B22" s="89"/>
      <c r="C22" s="102">
        <v>3121</v>
      </c>
      <c r="D22" s="72" t="s">
        <v>89</v>
      </c>
      <c r="E22" s="91"/>
      <c r="F22" s="91"/>
      <c r="G22" s="100">
        <v>6545.22</v>
      </c>
      <c r="H22" s="49"/>
    </row>
    <row r="23" spans="1:8" ht="15" customHeight="1" x14ac:dyDescent="0.25">
      <c r="A23" s="90"/>
      <c r="B23" s="89"/>
      <c r="C23" s="102">
        <v>3132</v>
      </c>
      <c r="D23" s="72" t="s">
        <v>91</v>
      </c>
      <c r="E23" s="91"/>
      <c r="F23" s="91"/>
      <c r="G23" s="100">
        <v>36891.040000000001</v>
      </c>
      <c r="H23" s="49"/>
    </row>
    <row r="24" spans="1:8" x14ac:dyDescent="0.25">
      <c r="A24" s="11" t="s">
        <v>139</v>
      </c>
      <c r="B24" s="207">
        <v>32</v>
      </c>
      <c r="C24" s="211"/>
      <c r="D24" s="73" t="s">
        <v>12</v>
      </c>
      <c r="E24" s="155">
        <v>118300</v>
      </c>
      <c r="F24" s="155">
        <v>118300</v>
      </c>
      <c r="G24" s="60">
        <f>SUM(G25:G46)</f>
        <v>95241.900000000009</v>
      </c>
      <c r="H24" s="157">
        <f>SUM(G24/F24)*100</f>
        <v>80.508791208791223</v>
      </c>
    </row>
    <row r="25" spans="1:8" x14ac:dyDescent="0.25">
      <c r="A25" s="11"/>
      <c r="B25" s="92"/>
      <c r="C25" s="101">
        <v>3211</v>
      </c>
      <c r="D25" s="27" t="s">
        <v>39</v>
      </c>
      <c r="E25" s="91"/>
      <c r="F25" s="91"/>
      <c r="G25" s="65">
        <v>1622.63</v>
      </c>
      <c r="H25" s="49"/>
    </row>
    <row r="26" spans="1:8" ht="25.5" x14ac:dyDescent="0.25">
      <c r="A26" s="11"/>
      <c r="B26" s="92"/>
      <c r="C26" s="101">
        <v>3212</v>
      </c>
      <c r="D26" s="27" t="s">
        <v>92</v>
      </c>
      <c r="E26" s="91"/>
      <c r="F26" s="91"/>
      <c r="G26" s="65">
        <v>5342.1</v>
      </c>
      <c r="H26" s="49"/>
    </row>
    <row r="27" spans="1:8" x14ac:dyDescent="0.25">
      <c r="A27" s="11"/>
      <c r="B27" s="92"/>
      <c r="C27" s="101">
        <v>3213</v>
      </c>
      <c r="D27" s="27" t="s">
        <v>93</v>
      </c>
      <c r="E27" s="91"/>
      <c r="F27" s="91"/>
      <c r="G27" s="65">
        <v>1200</v>
      </c>
      <c r="H27" s="49"/>
    </row>
    <row r="28" spans="1:8" ht="25.5" x14ac:dyDescent="0.25">
      <c r="A28" s="11"/>
      <c r="B28" s="92"/>
      <c r="C28" s="101">
        <v>3221</v>
      </c>
      <c r="D28" s="27" t="s">
        <v>96</v>
      </c>
      <c r="E28" s="91"/>
      <c r="F28" s="91"/>
      <c r="G28" s="106">
        <v>4950.7</v>
      </c>
      <c r="H28" s="49"/>
    </row>
    <row r="29" spans="1:8" x14ac:dyDescent="0.25">
      <c r="A29" s="11"/>
      <c r="B29" s="92"/>
      <c r="C29" s="101">
        <v>3222</v>
      </c>
      <c r="D29" s="27" t="s">
        <v>97</v>
      </c>
      <c r="E29" s="91"/>
      <c r="F29" s="91"/>
      <c r="G29" s="65">
        <v>1779.39</v>
      </c>
      <c r="H29" s="49"/>
    </row>
    <row r="30" spans="1:8" x14ac:dyDescent="0.25">
      <c r="A30" s="11"/>
      <c r="B30" s="92"/>
      <c r="C30" s="101">
        <v>3223</v>
      </c>
      <c r="D30" s="27" t="s">
        <v>98</v>
      </c>
      <c r="E30" s="91"/>
      <c r="F30" s="91"/>
      <c r="G30" s="65">
        <v>13031.57</v>
      </c>
      <c r="H30" s="49"/>
    </row>
    <row r="31" spans="1:8" ht="25.5" x14ac:dyDescent="0.25">
      <c r="A31" s="11"/>
      <c r="B31" s="92"/>
      <c r="C31" s="101">
        <v>3224</v>
      </c>
      <c r="D31" s="27" t="s">
        <v>99</v>
      </c>
      <c r="E31" s="91"/>
      <c r="F31" s="91"/>
      <c r="G31" s="65">
        <v>1505.67</v>
      </c>
      <c r="H31" s="49"/>
    </row>
    <row r="32" spans="1:8" x14ac:dyDescent="0.25">
      <c r="A32" s="11"/>
      <c r="B32" s="92"/>
      <c r="C32" s="101">
        <v>3225</v>
      </c>
      <c r="D32" s="27" t="s">
        <v>100</v>
      </c>
      <c r="E32" s="91"/>
      <c r="F32" s="91"/>
      <c r="G32" s="65">
        <v>2290.79</v>
      </c>
      <c r="H32" s="49"/>
    </row>
    <row r="33" spans="1:8" x14ac:dyDescent="0.25">
      <c r="A33" s="11"/>
      <c r="B33" s="92"/>
      <c r="C33" s="101">
        <v>3227</v>
      </c>
      <c r="D33" s="27" t="s">
        <v>101</v>
      </c>
      <c r="E33" s="91"/>
      <c r="F33" s="91"/>
      <c r="G33" s="65">
        <v>178.01</v>
      </c>
      <c r="H33" s="49"/>
    </row>
    <row r="34" spans="1:8" x14ac:dyDescent="0.25">
      <c r="A34" s="11"/>
      <c r="B34" s="92"/>
      <c r="C34" s="101">
        <v>3231</v>
      </c>
      <c r="D34" s="27" t="s">
        <v>103</v>
      </c>
      <c r="E34" s="91"/>
      <c r="F34" s="91"/>
      <c r="G34" s="65">
        <v>2676.13</v>
      </c>
      <c r="H34" s="49"/>
    </row>
    <row r="35" spans="1:8" x14ac:dyDescent="0.25">
      <c r="A35" s="11"/>
      <c r="B35" s="92"/>
      <c r="C35" s="101">
        <v>3232</v>
      </c>
      <c r="D35" s="27" t="s">
        <v>104</v>
      </c>
      <c r="E35" s="91"/>
      <c r="F35" s="91"/>
      <c r="G35" s="65">
        <v>28749.45</v>
      </c>
      <c r="H35" s="49"/>
    </row>
    <row r="36" spans="1:8" x14ac:dyDescent="0.25">
      <c r="A36" s="11"/>
      <c r="B36" s="92"/>
      <c r="C36" s="101">
        <v>3233</v>
      </c>
      <c r="D36" s="27" t="s">
        <v>105</v>
      </c>
      <c r="E36" s="91"/>
      <c r="F36" s="91"/>
      <c r="G36" s="106">
        <v>1033.98</v>
      </c>
      <c r="H36" s="49"/>
    </row>
    <row r="37" spans="1:8" x14ac:dyDescent="0.25">
      <c r="A37" s="11"/>
      <c r="B37" s="92"/>
      <c r="C37" s="101">
        <v>3234</v>
      </c>
      <c r="D37" s="27" t="s">
        <v>106</v>
      </c>
      <c r="E37" s="91"/>
      <c r="F37" s="91"/>
      <c r="G37" s="65">
        <v>6348.68</v>
      </c>
      <c r="H37" s="49"/>
    </row>
    <row r="38" spans="1:8" x14ac:dyDescent="0.25">
      <c r="A38" s="11"/>
      <c r="B38" s="92"/>
      <c r="C38" s="101">
        <v>3235</v>
      </c>
      <c r="D38" s="27" t="s">
        <v>107</v>
      </c>
      <c r="E38" s="91"/>
      <c r="F38" s="91"/>
      <c r="G38" s="65">
        <v>6275.36</v>
      </c>
      <c r="H38" s="49"/>
    </row>
    <row r="39" spans="1:8" ht="25.5" x14ac:dyDescent="0.25">
      <c r="A39" s="11"/>
      <c r="B39" s="127"/>
      <c r="C39" s="101">
        <v>3236</v>
      </c>
      <c r="D39" s="27" t="s">
        <v>192</v>
      </c>
      <c r="E39" s="91"/>
      <c r="F39" s="91"/>
      <c r="G39" s="65">
        <v>1274.08</v>
      </c>
      <c r="H39" s="49"/>
    </row>
    <row r="40" spans="1:8" x14ac:dyDescent="0.25">
      <c r="A40" s="11"/>
      <c r="B40" s="92"/>
      <c r="C40" s="101">
        <v>3237</v>
      </c>
      <c r="D40" s="27" t="s">
        <v>108</v>
      </c>
      <c r="E40" s="91"/>
      <c r="F40" s="91"/>
      <c r="G40" s="65">
        <v>3223.56</v>
      </c>
      <c r="H40" s="49"/>
    </row>
    <row r="41" spans="1:8" x14ac:dyDescent="0.25">
      <c r="A41" s="11"/>
      <c r="B41" s="92"/>
      <c r="C41" s="101">
        <v>3238</v>
      </c>
      <c r="D41" s="27" t="s">
        <v>109</v>
      </c>
      <c r="E41" s="91"/>
      <c r="F41" s="91"/>
      <c r="G41" s="106">
        <v>4325.3100000000004</v>
      </c>
      <c r="H41" s="49"/>
    </row>
    <row r="42" spans="1:8" x14ac:dyDescent="0.25">
      <c r="A42" s="11"/>
      <c r="B42" s="92"/>
      <c r="C42" s="101">
        <v>3239</v>
      </c>
      <c r="D42" s="27" t="s">
        <v>110</v>
      </c>
      <c r="E42" s="91"/>
      <c r="F42" s="91"/>
      <c r="G42" s="65">
        <v>7837.5</v>
      </c>
      <c r="H42" s="49"/>
    </row>
    <row r="43" spans="1:8" ht="25.5" x14ac:dyDescent="0.25">
      <c r="A43" s="11"/>
      <c r="B43" s="92"/>
      <c r="C43" s="101">
        <v>3291</v>
      </c>
      <c r="D43" s="27" t="s">
        <v>112</v>
      </c>
      <c r="E43" s="91"/>
      <c r="F43" s="91"/>
      <c r="G43" s="65">
        <v>758.86</v>
      </c>
      <c r="H43" s="49"/>
    </row>
    <row r="44" spans="1:8" x14ac:dyDescent="0.25">
      <c r="A44" s="11"/>
      <c r="B44" s="92"/>
      <c r="C44" s="101">
        <v>3292</v>
      </c>
      <c r="D44" s="27" t="s">
        <v>113</v>
      </c>
      <c r="E44" s="91"/>
      <c r="F44" s="91"/>
      <c r="G44" s="65">
        <v>621.71</v>
      </c>
      <c r="H44" s="49"/>
    </row>
    <row r="45" spans="1:8" x14ac:dyDescent="0.25">
      <c r="A45" s="11"/>
      <c r="B45" s="92"/>
      <c r="C45" s="101">
        <v>3294</v>
      </c>
      <c r="D45" s="27" t="s">
        <v>115</v>
      </c>
      <c r="E45" s="91"/>
      <c r="F45" s="91"/>
      <c r="G45" s="65">
        <v>162</v>
      </c>
      <c r="H45" s="49"/>
    </row>
    <row r="46" spans="1:8" x14ac:dyDescent="0.25">
      <c r="A46" s="11"/>
      <c r="B46" s="92"/>
      <c r="C46" s="101">
        <v>3295</v>
      </c>
      <c r="D46" s="27" t="s">
        <v>193</v>
      </c>
      <c r="E46" s="91"/>
      <c r="F46" s="91"/>
      <c r="G46" s="65">
        <v>54.42</v>
      </c>
      <c r="H46" s="49"/>
    </row>
    <row r="47" spans="1:8" x14ac:dyDescent="0.25">
      <c r="A47" s="11" t="s">
        <v>139</v>
      </c>
      <c r="B47" s="207">
        <v>34</v>
      </c>
      <c r="C47" s="211"/>
      <c r="D47" s="73" t="s">
        <v>116</v>
      </c>
      <c r="E47" s="155">
        <v>1000</v>
      </c>
      <c r="F47" s="155">
        <v>1000</v>
      </c>
      <c r="G47" s="60">
        <f>SUM(G48)</f>
        <v>717.28</v>
      </c>
      <c r="H47" s="157">
        <f>SUM(G47/F47)*100</f>
        <v>71.727999999999994</v>
      </c>
    </row>
    <row r="48" spans="1:8" ht="25.5" x14ac:dyDescent="0.25">
      <c r="A48" s="93"/>
      <c r="B48" s="94"/>
      <c r="C48" s="101">
        <v>3431</v>
      </c>
      <c r="D48" s="27" t="s">
        <v>118</v>
      </c>
      <c r="E48" s="91"/>
      <c r="F48" s="91"/>
      <c r="G48" s="65">
        <v>717.28</v>
      </c>
      <c r="H48" s="49"/>
    </row>
    <row r="49" spans="1:8" x14ac:dyDescent="0.25">
      <c r="A49" s="220">
        <v>4</v>
      </c>
      <c r="B49" s="221"/>
      <c r="C49" s="222"/>
      <c r="D49" s="12" t="s">
        <v>6</v>
      </c>
      <c r="E49" s="88">
        <f>SUM(E50)</f>
        <v>24000</v>
      </c>
      <c r="F49" s="88">
        <f>SUM(F50)</f>
        <v>24000</v>
      </c>
      <c r="G49" s="88">
        <f>SUM(G50)</f>
        <v>22524.27</v>
      </c>
      <c r="H49" s="49"/>
    </row>
    <row r="50" spans="1:8" x14ac:dyDescent="0.25">
      <c r="A50" s="92" t="s">
        <v>157</v>
      </c>
      <c r="B50" s="193">
        <v>42</v>
      </c>
      <c r="C50" s="194"/>
      <c r="D50" s="73" t="s">
        <v>140</v>
      </c>
      <c r="E50" s="155">
        <v>24000</v>
      </c>
      <c r="F50" s="155">
        <v>24000</v>
      </c>
      <c r="G50" s="60">
        <f>SUM(G51:G52,G53)</f>
        <v>22524.27</v>
      </c>
      <c r="H50" s="157">
        <f>SUM(G50/F50)*100</f>
        <v>93.851124999999996</v>
      </c>
    </row>
    <row r="51" spans="1:8" x14ac:dyDescent="0.25">
      <c r="A51" s="92"/>
      <c r="B51" s="110"/>
      <c r="C51" s="108">
        <v>4221</v>
      </c>
      <c r="D51" s="12" t="s">
        <v>167</v>
      </c>
      <c r="E51" s="105"/>
      <c r="F51" s="105"/>
      <c r="G51" s="88">
        <v>1193.75</v>
      </c>
      <c r="H51" s="49"/>
    </row>
    <row r="52" spans="1:8" x14ac:dyDescent="0.25">
      <c r="A52" s="93" t="s">
        <v>139</v>
      </c>
      <c r="B52" s="223">
        <v>4227</v>
      </c>
      <c r="C52" s="224"/>
      <c r="D52" s="12" t="s">
        <v>140</v>
      </c>
      <c r="E52" s="91"/>
      <c r="F52" s="91"/>
      <c r="G52" s="88">
        <v>1961.3</v>
      </c>
      <c r="H52" s="49"/>
    </row>
    <row r="53" spans="1:8" x14ac:dyDescent="0.25">
      <c r="A53" s="93"/>
      <c r="B53" s="128"/>
      <c r="C53" s="129">
        <v>4231</v>
      </c>
      <c r="D53" s="12" t="s">
        <v>194</v>
      </c>
      <c r="E53" s="91"/>
      <c r="F53" s="91"/>
      <c r="G53" s="88">
        <v>19369.22</v>
      </c>
      <c r="H53" s="135"/>
    </row>
    <row r="54" spans="1:8" ht="30" x14ac:dyDescent="0.25">
      <c r="A54" s="225" t="s">
        <v>141</v>
      </c>
      <c r="B54" s="226"/>
      <c r="C54" s="227"/>
      <c r="D54" s="95" t="s">
        <v>142</v>
      </c>
      <c r="E54" s="85">
        <f>SUM(E55,E79,E96)</f>
        <v>198225.99</v>
      </c>
      <c r="F54" s="85">
        <f>SUM(F55,F79,F96)</f>
        <v>198225.99</v>
      </c>
      <c r="G54" s="85">
        <f>SUM(G55,G79,G96)</f>
        <v>57303.380000000005</v>
      </c>
      <c r="H54" s="86"/>
    </row>
    <row r="55" spans="1:8" x14ac:dyDescent="0.25">
      <c r="A55" s="208" t="s">
        <v>143</v>
      </c>
      <c r="B55" s="209"/>
      <c r="C55" s="210"/>
      <c r="D55" s="12" t="s">
        <v>144</v>
      </c>
      <c r="E55" s="88">
        <f>SUM(E56)</f>
        <v>78036.66</v>
      </c>
      <c r="F55" s="88">
        <f>SUM(F56)</f>
        <v>78036.66</v>
      </c>
      <c r="G55" s="88">
        <f>SUM(G56)</f>
        <v>24690.170000000006</v>
      </c>
      <c r="H55" s="49"/>
    </row>
    <row r="56" spans="1:8" x14ac:dyDescent="0.25">
      <c r="A56" s="11"/>
      <c r="B56" s="228">
        <v>3</v>
      </c>
      <c r="C56" s="222"/>
      <c r="D56" s="87" t="s">
        <v>4</v>
      </c>
      <c r="E56" s="50">
        <f>SUM(E57,E60,E75,E77)</f>
        <v>78036.66</v>
      </c>
      <c r="F56" s="50">
        <f>SUM(F57:F77)</f>
        <v>78036.66</v>
      </c>
      <c r="G56" s="50">
        <f>SUM(G57,G60,G75,G77)</f>
        <v>24690.170000000006</v>
      </c>
      <c r="H56" s="49"/>
    </row>
    <row r="57" spans="1:8" x14ac:dyDescent="0.25">
      <c r="A57" s="11" t="s">
        <v>139</v>
      </c>
      <c r="B57" s="207">
        <v>31</v>
      </c>
      <c r="C57" s="211"/>
      <c r="D57" s="10" t="s">
        <v>5</v>
      </c>
      <c r="E57" s="155">
        <v>12370.74</v>
      </c>
      <c r="F57" s="155">
        <v>12370.74</v>
      </c>
      <c r="G57" s="60">
        <f>SUM(G58:G59)</f>
        <v>400</v>
      </c>
      <c r="H57" s="157">
        <f>SUM(G57/F57)*100</f>
        <v>3.2334363182800705</v>
      </c>
    </row>
    <row r="58" spans="1:8" x14ac:dyDescent="0.25">
      <c r="A58" s="11"/>
      <c r="B58" s="96"/>
      <c r="C58" s="107">
        <v>3111</v>
      </c>
      <c r="D58" s="27" t="s">
        <v>37</v>
      </c>
      <c r="E58" s="91"/>
      <c r="F58" s="91"/>
      <c r="G58" s="50">
        <v>0</v>
      </c>
      <c r="H58" s="49"/>
    </row>
    <row r="59" spans="1:8" x14ac:dyDescent="0.25">
      <c r="A59" s="11"/>
      <c r="B59" s="126"/>
      <c r="C59" s="107">
        <v>3121</v>
      </c>
      <c r="D59" s="27" t="s">
        <v>197</v>
      </c>
      <c r="E59" s="91"/>
      <c r="F59" s="91"/>
      <c r="G59" s="50">
        <v>400</v>
      </c>
      <c r="H59" s="49"/>
    </row>
    <row r="60" spans="1:8" x14ac:dyDescent="0.25">
      <c r="A60" s="11" t="s">
        <v>139</v>
      </c>
      <c r="B60" s="207">
        <v>32</v>
      </c>
      <c r="C60" s="211"/>
      <c r="D60" s="19" t="s">
        <v>12</v>
      </c>
      <c r="E60" s="155">
        <v>65587.34</v>
      </c>
      <c r="F60" s="155">
        <v>65587.34</v>
      </c>
      <c r="G60" s="60">
        <f>SUM(G61:G74)</f>
        <v>24211.590000000004</v>
      </c>
      <c r="H60" s="157">
        <f>SUM(G60/F60)*100</f>
        <v>36.915035737079755</v>
      </c>
    </row>
    <row r="61" spans="1:8" x14ac:dyDescent="0.25">
      <c r="A61" s="11"/>
      <c r="B61" s="92"/>
      <c r="C61" s="103">
        <v>3211</v>
      </c>
      <c r="D61" s="72" t="s">
        <v>39</v>
      </c>
      <c r="E61" s="91"/>
      <c r="F61" s="91"/>
      <c r="G61" s="65">
        <v>181.2</v>
      </c>
      <c r="H61" s="49"/>
    </row>
    <row r="62" spans="1:8" x14ac:dyDescent="0.25">
      <c r="A62" s="11"/>
      <c r="B62" s="127"/>
      <c r="C62" s="103">
        <v>3213</v>
      </c>
      <c r="D62" s="72" t="s">
        <v>198</v>
      </c>
      <c r="E62" s="91"/>
      <c r="F62" s="91"/>
      <c r="G62" s="65">
        <v>381.25</v>
      </c>
      <c r="H62" s="49"/>
    </row>
    <row r="63" spans="1:8" x14ac:dyDescent="0.25">
      <c r="A63" s="11"/>
      <c r="B63" s="92"/>
      <c r="C63" s="103">
        <v>3214</v>
      </c>
      <c r="D63" s="72" t="s">
        <v>94</v>
      </c>
      <c r="E63" s="91"/>
      <c r="F63" s="91"/>
      <c r="G63" s="106">
        <v>0</v>
      </c>
      <c r="H63" s="49"/>
    </row>
    <row r="64" spans="1:8" x14ac:dyDescent="0.25">
      <c r="A64" s="11"/>
      <c r="B64" s="127"/>
      <c r="C64" s="103">
        <v>3221</v>
      </c>
      <c r="D64" s="72" t="s">
        <v>96</v>
      </c>
      <c r="E64" s="91"/>
      <c r="F64" s="91"/>
      <c r="G64" s="106">
        <v>139.08000000000001</v>
      </c>
      <c r="H64" s="49"/>
    </row>
    <row r="65" spans="1:8" x14ac:dyDescent="0.25">
      <c r="A65" s="11"/>
      <c r="B65" s="92"/>
      <c r="C65" s="103">
        <v>3222</v>
      </c>
      <c r="D65" s="72" t="s">
        <v>158</v>
      </c>
      <c r="E65" s="91"/>
      <c r="F65" s="91"/>
      <c r="G65" s="65">
        <v>13408.03</v>
      </c>
      <c r="H65" s="49"/>
    </row>
    <row r="66" spans="1:8" x14ac:dyDescent="0.25">
      <c r="A66" s="11"/>
      <c r="B66" s="92"/>
      <c r="C66" s="103">
        <v>3225</v>
      </c>
      <c r="D66" s="72" t="s">
        <v>100</v>
      </c>
      <c r="E66" s="91"/>
      <c r="F66" s="91"/>
      <c r="G66" s="65">
        <v>166.9</v>
      </c>
      <c r="H66" s="49"/>
    </row>
    <row r="67" spans="1:8" x14ac:dyDescent="0.25">
      <c r="A67" s="11"/>
      <c r="B67" s="127"/>
      <c r="C67" s="103">
        <v>3231</v>
      </c>
      <c r="D67" s="72" t="s">
        <v>195</v>
      </c>
      <c r="E67" s="91"/>
      <c r="F67" s="91"/>
      <c r="G67" s="65">
        <v>85.09</v>
      </c>
      <c r="H67" s="49"/>
    </row>
    <row r="68" spans="1:8" x14ac:dyDescent="0.25">
      <c r="A68" s="11"/>
      <c r="B68" s="92"/>
      <c r="C68" s="103">
        <v>3233</v>
      </c>
      <c r="D68" s="72" t="s">
        <v>105</v>
      </c>
      <c r="E68" s="91"/>
      <c r="F68" s="91"/>
      <c r="G68" s="65">
        <v>1195</v>
      </c>
      <c r="H68" s="49"/>
    </row>
    <row r="69" spans="1:8" x14ac:dyDescent="0.25">
      <c r="A69" s="11"/>
      <c r="B69" s="92"/>
      <c r="C69" s="103">
        <v>3235</v>
      </c>
      <c r="D69" s="72" t="s">
        <v>107</v>
      </c>
      <c r="E69" s="91"/>
      <c r="F69" s="91"/>
      <c r="G69" s="65">
        <v>0</v>
      </c>
      <c r="H69" s="49"/>
    </row>
    <row r="70" spans="1:8" x14ac:dyDescent="0.25">
      <c r="A70" s="11"/>
      <c r="B70" s="127"/>
      <c r="C70" s="103">
        <v>3236</v>
      </c>
      <c r="D70" s="72" t="s">
        <v>192</v>
      </c>
      <c r="E70" s="91"/>
      <c r="F70" s="91"/>
      <c r="G70" s="65">
        <v>53.78</v>
      </c>
      <c r="H70" s="49"/>
    </row>
    <row r="71" spans="1:8" x14ac:dyDescent="0.25">
      <c r="A71" s="11"/>
      <c r="B71" s="127"/>
      <c r="C71" s="103">
        <v>3237</v>
      </c>
      <c r="D71" s="72" t="s">
        <v>108</v>
      </c>
      <c r="E71" s="91"/>
      <c r="F71" s="91"/>
      <c r="G71" s="65">
        <v>4819.3100000000004</v>
      </c>
      <c r="H71" s="49"/>
    </row>
    <row r="72" spans="1:8" x14ac:dyDescent="0.25">
      <c r="A72" s="11"/>
      <c r="B72" s="92"/>
      <c r="C72" s="103">
        <v>3239</v>
      </c>
      <c r="D72" s="72" t="s">
        <v>110</v>
      </c>
      <c r="E72" s="91"/>
      <c r="F72" s="91"/>
      <c r="G72" s="65">
        <v>2249.54</v>
      </c>
      <c r="H72" s="49"/>
    </row>
    <row r="73" spans="1:8" x14ac:dyDescent="0.25">
      <c r="A73" s="11"/>
      <c r="B73" s="92"/>
      <c r="C73" s="103">
        <v>3293</v>
      </c>
      <c r="D73" s="72" t="s">
        <v>114</v>
      </c>
      <c r="E73" s="91"/>
      <c r="F73" s="91"/>
      <c r="G73" s="65">
        <v>1484.83</v>
      </c>
      <c r="H73" s="49"/>
    </row>
    <row r="74" spans="1:8" x14ac:dyDescent="0.25">
      <c r="A74" s="11"/>
      <c r="B74" s="127"/>
      <c r="C74" s="103">
        <v>3299</v>
      </c>
      <c r="D74" s="72" t="s">
        <v>111</v>
      </c>
      <c r="E74" s="91"/>
      <c r="F74" s="91"/>
      <c r="G74" s="65">
        <v>47.58</v>
      </c>
      <c r="H74" s="49"/>
    </row>
    <row r="75" spans="1:8" x14ac:dyDescent="0.25">
      <c r="A75" s="11" t="s">
        <v>139</v>
      </c>
      <c r="B75" s="207">
        <v>34</v>
      </c>
      <c r="C75" s="194"/>
      <c r="D75" s="19" t="s">
        <v>116</v>
      </c>
      <c r="E75" s="155">
        <v>78.58</v>
      </c>
      <c r="F75" s="155">
        <v>78.58</v>
      </c>
      <c r="G75" s="60">
        <f>SUM(G76)</f>
        <v>78.58</v>
      </c>
      <c r="H75" s="158">
        <f>SUM(G75/F75)*100</f>
        <v>100</v>
      </c>
    </row>
    <row r="76" spans="1:8" x14ac:dyDescent="0.25">
      <c r="A76" s="11"/>
      <c r="B76" s="127"/>
      <c r="C76" s="125">
        <v>3431</v>
      </c>
      <c r="D76" s="11" t="s">
        <v>199</v>
      </c>
      <c r="E76" s="91"/>
      <c r="F76" s="91"/>
      <c r="G76" s="50">
        <v>78.58</v>
      </c>
      <c r="H76" s="112"/>
    </row>
    <row r="77" spans="1:8" x14ac:dyDescent="0.25">
      <c r="A77" s="11" t="s">
        <v>139</v>
      </c>
      <c r="B77" s="207">
        <v>38</v>
      </c>
      <c r="C77" s="211"/>
      <c r="D77" s="73" t="s">
        <v>119</v>
      </c>
      <c r="E77" s="155">
        <v>0</v>
      </c>
      <c r="F77" s="155">
        <v>0</v>
      </c>
      <c r="G77" s="60">
        <f>SUM(G78)</f>
        <v>0</v>
      </c>
      <c r="H77" s="158" t="e">
        <f>SUM(G77/F77)*100</f>
        <v>#DIV/0!</v>
      </c>
    </row>
    <row r="78" spans="1:8" x14ac:dyDescent="0.25">
      <c r="A78" s="93"/>
      <c r="B78" s="94"/>
      <c r="C78" s="103">
        <v>3811</v>
      </c>
      <c r="D78" s="72" t="s">
        <v>121</v>
      </c>
      <c r="E78" s="91"/>
      <c r="F78" s="91"/>
      <c r="G78" s="50">
        <v>0</v>
      </c>
      <c r="H78" s="49"/>
    </row>
    <row r="79" spans="1:8" ht="18.75" customHeight="1" x14ac:dyDescent="0.25">
      <c r="A79" s="208" t="s">
        <v>145</v>
      </c>
      <c r="B79" s="209"/>
      <c r="C79" s="210"/>
      <c r="D79" s="87" t="s">
        <v>146</v>
      </c>
      <c r="E79" s="50">
        <f>SUM(E80,E91)</f>
        <v>88086.66</v>
      </c>
      <c r="F79" s="50">
        <f>SUM(F80,F91)</f>
        <v>88086.66</v>
      </c>
      <c r="G79" s="50">
        <f>SUM(G80,G91)</f>
        <v>17070.43</v>
      </c>
      <c r="H79" s="49"/>
    </row>
    <row r="80" spans="1:8" ht="18.75" customHeight="1" x14ac:dyDescent="0.25">
      <c r="A80" s="97"/>
      <c r="B80" s="215">
        <v>3</v>
      </c>
      <c r="C80" s="217"/>
      <c r="D80" s="87" t="s">
        <v>4</v>
      </c>
      <c r="E80" s="50">
        <f>SUM(E81,E82,E89)</f>
        <v>66636.66</v>
      </c>
      <c r="F80" s="50">
        <f>SUM(F81:F89)</f>
        <v>66636.66</v>
      </c>
      <c r="G80" s="50">
        <f>SUM(G81,G82,G89)</f>
        <v>10568.91</v>
      </c>
      <c r="H80" s="49"/>
    </row>
    <row r="81" spans="1:8" x14ac:dyDescent="0.25">
      <c r="A81" s="11" t="s">
        <v>139</v>
      </c>
      <c r="B81" s="207">
        <v>31</v>
      </c>
      <c r="C81" s="211"/>
      <c r="D81" s="10" t="s">
        <v>5</v>
      </c>
      <c r="E81" s="155">
        <v>0</v>
      </c>
      <c r="F81" s="155">
        <v>0</v>
      </c>
      <c r="G81" s="60">
        <v>0</v>
      </c>
      <c r="H81" s="158" t="e">
        <f>SUM(G81/F81)*100</f>
        <v>#DIV/0!</v>
      </c>
    </row>
    <row r="82" spans="1:8" x14ac:dyDescent="0.25">
      <c r="A82" s="11" t="s">
        <v>139</v>
      </c>
      <c r="B82" s="207">
        <v>32</v>
      </c>
      <c r="C82" s="211"/>
      <c r="D82" s="19" t="s">
        <v>12</v>
      </c>
      <c r="E82" s="155">
        <v>65636.66</v>
      </c>
      <c r="F82" s="155">
        <v>65636.66</v>
      </c>
      <c r="G82" s="60">
        <f>SUM(G83:G88)</f>
        <v>10102.9</v>
      </c>
      <c r="H82" s="157">
        <f>SUM(G82/F82)*100</f>
        <v>15.392160417669027</v>
      </c>
    </row>
    <row r="83" spans="1:8" x14ac:dyDescent="0.25">
      <c r="A83" s="11"/>
      <c r="B83" s="92"/>
      <c r="C83" s="72">
        <v>3222</v>
      </c>
      <c r="D83" s="72" t="s">
        <v>97</v>
      </c>
      <c r="E83" s="91"/>
      <c r="F83" s="91"/>
      <c r="G83" s="65">
        <v>0</v>
      </c>
      <c r="H83" s="49"/>
    </row>
    <row r="84" spans="1:8" x14ac:dyDescent="0.25">
      <c r="A84" s="11"/>
      <c r="B84" s="92"/>
      <c r="C84" s="72">
        <v>3225</v>
      </c>
      <c r="D84" s="72" t="s">
        <v>100</v>
      </c>
      <c r="E84" s="91"/>
      <c r="F84" s="91"/>
      <c r="G84" s="65">
        <v>513.72</v>
      </c>
      <c r="H84" s="49"/>
    </row>
    <row r="85" spans="1:8" x14ac:dyDescent="0.25">
      <c r="A85" s="11"/>
      <c r="B85" s="127"/>
      <c r="C85" s="72">
        <v>3231</v>
      </c>
      <c r="D85" s="72" t="s">
        <v>200</v>
      </c>
      <c r="E85" s="91"/>
      <c r="F85" s="91"/>
      <c r="G85" s="65">
        <v>86.95</v>
      </c>
      <c r="H85" s="49"/>
    </row>
    <row r="86" spans="1:8" x14ac:dyDescent="0.25">
      <c r="A86" s="11"/>
      <c r="B86" s="127"/>
      <c r="C86" s="72">
        <v>3233</v>
      </c>
      <c r="D86" s="72" t="s">
        <v>201</v>
      </c>
      <c r="E86" s="91"/>
      <c r="F86" s="91"/>
      <c r="G86" s="65">
        <v>500</v>
      </c>
      <c r="H86" s="49"/>
    </row>
    <row r="87" spans="1:8" x14ac:dyDescent="0.25">
      <c r="A87" s="11"/>
      <c r="B87" s="92"/>
      <c r="C87" s="72">
        <v>3237</v>
      </c>
      <c r="D87" s="72" t="s">
        <v>108</v>
      </c>
      <c r="E87" s="91"/>
      <c r="F87" s="91"/>
      <c r="G87" s="65">
        <v>9002.23</v>
      </c>
      <c r="H87" s="49"/>
    </row>
    <row r="88" spans="1:8" x14ac:dyDescent="0.25">
      <c r="A88" s="11"/>
      <c r="B88" s="92"/>
      <c r="C88" s="72">
        <v>3293</v>
      </c>
      <c r="D88" s="72" t="s">
        <v>114</v>
      </c>
      <c r="E88" s="91"/>
      <c r="F88" s="91"/>
      <c r="G88" s="65">
        <v>0</v>
      </c>
      <c r="H88" s="49"/>
    </row>
    <row r="89" spans="1:8" x14ac:dyDescent="0.25">
      <c r="A89" s="11" t="s">
        <v>139</v>
      </c>
      <c r="B89" s="207">
        <v>34</v>
      </c>
      <c r="C89" s="194"/>
      <c r="D89" s="19" t="s">
        <v>116</v>
      </c>
      <c r="E89" s="155">
        <v>1000</v>
      </c>
      <c r="F89" s="155">
        <v>1000</v>
      </c>
      <c r="G89" s="60">
        <f>SUM(G90)</f>
        <v>466.01</v>
      </c>
      <c r="H89" s="157">
        <f>SUM(G89/F89)*100</f>
        <v>46.600999999999999</v>
      </c>
    </row>
    <row r="90" spans="1:8" x14ac:dyDescent="0.25">
      <c r="A90" s="11"/>
      <c r="B90" s="92"/>
      <c r="C90" s="108">
        <v>3431</v>
      </c>
      <c r="D90" s="72" t="s">
        <v>118</v>
      </c>
      <c r="E90" s="91"/>
      <c r="F90" s="91"/>
      <c r="G90" s="50">
        <v>466.01</v>
      </c>
      <c r="H90" s="49"/>
    </row>
    <row r="91" spans="1:8" x14ac:dyDescent="0.25">
      <c r="A91" s="11"/>
      <c r="B91" s="220">
        <v>4</v>
      </c>
      <c r="C91" s="222"/>
      <c r="D91" s="11" t="s">
        <v>6</v>
      </c>
      <c r="E91" s="50">
        <f>SUM(E92)</f>
        <v>21450</v>
      </c>
      <c r="F91" s="50">
        <f>SUM(F92)</f>
        <v>21450</v>
      </c>
      <c r="G91" s="50">
        <f>SUM(G92)</f>
        <v>6501.52</v>
      </c>
      <c r="H91" s="49"/>
    </row>
    <row r="92" spans="1:8" x14ac:dyDescent="0.25">
      <c r="A92" s="11" t="s">
        <v>139</v>
      </c>
      <c r="B92" s="207">
        <v>42</v>
      </c>
      <c r="C92" s="194"/>
      <c r="D92" s="19" t="s">
        <v>140</v>
      </c>
      <c r="E92" s="155">
        <v>21450</v>
      </c>
      <c r="F92" s="155">
        <v>21450</v>
      </c>
      <c r="G92" s="60">
        <f>SUM(G93:G95)</f>
        <v>6501.52</v>
      </c>
      <c r="H92" s="157">
        <f>SUM(G92/F92)*100</f>
        <v>30.31011655011655</v>
      </c>
    </row>
    <row r="93" spans="1:8" x14ac:dyDescent="0.25">
      <c r="A93" s="93"/>
      <c r="B93" s="94"/>
      <c r="C93" s="108">
        <v>4221</v>
      </c>
      <c r="D93" s="72" t="s">
        <v>126</v>
      </c>
      <c r="E93" s="91"/>
      <c r="F93" s="91"/>
      <c r="G93" s="50">
        <v>1145</v>
      </c>
      <c r="H93" s="49"/>
    </row>
    <row r="94" spans="1:8" x14ac:dyDescent="0.25">
      <c r="A94" s="93"/>
      <c r="B94" s="94"/>
      <c r="C94" s="129">
        <v>4222</v>
      </c>
      <c r="D94" s="72" t="s">
        <v>202</v>
      </c>
      <c r="E94" s="91"/>
      <c r="F94" s="91"/>
      <c r="G94" s="50">
        <v>3600</v>
      </c>
      <c r="H94" s="49"/>
    </row>
    <row r="95" spans="1:8" x14ac:dyDescent="0.25">
      <c r="A95" s="93"/>
      <c r="B95" s="94"/>
      <c r="C95" s="129">
        <v>4223</v>
      </c>
      <c r="D95" s="72" t="s">
        <v>203</v>
      </c>
      <c r="E95" s="91"/>
      <c r="F95" s="91"/>
      <c r="G95" s="50">
        <v>1756.52</v>
      </c>
      <c r="H95" s="49"/>
    </row>
    <row r="96" spans="1:8" x14ac:dyDescent="0.25">
      <c r="A96" s="208" t="s">
        <v>147</v>
      </c>
      <c r="B96" s="209"/>
      <c r="C96" s="210"/>
      <c r="D96" s="87" t="s">
        <v>148</v>
      </c>
      <c r="E96" s="50">
        <f>SUM(E97)</f>
        <v>32102.67</v>
      </c>
      <c r="F96" s="50">
        <f>SUM(F97)</f>
        <v>32102.67</v>
      </c>
      <c r="G96" s="50">
        <f>SUM(G97)</f>
        <v>15542.78</v>
      </c>
      <c r="H96" s="49"/>
    </row>
    <row r="97" spans="1:8" x14ac:dyDescent="0.25">
      <c r="A97" s="11"/>
      <c r="B97" s="220">
        <v>3</v>
      </c>
      <c r="C97" s="222"/>
      <c r="D97" s="87" t="s">
        <v>4</v>
      </c>
      <c r="E97" s="50">
        <f>SUM(E98,E102)</f>
        <v>32102.67</v>
      </c>
      <c r="F97" s="50">
        <f>SUM(F98:F102)</f>
        <v>32102.67</v>
      </c>
      <c r="G97" s="50">
        <f>SUM(G98,G102)</f>
        <v>15542.78</v>
      </c>
      <c r="H97" s="49"/>
    </row>
    <row r="98" spans="1:8" x14ac:dyDescent="0.25">
      <c r="A98" s="11" t="s">
        <v>139</v>
      </c>
      <c r="B98" s="207">
        <v>31</v>
      </c>
      <c r="C98" s="211"/>
      <c r="D98" s="10" t="s">
        <v>5</v>
      </c>
      <c r="E98" s="155">
        <v>27426.57</v>
      </c>
      <c r="F98" s="155">
        <v>27426.57</v>
      </c>
      <c r="G98" s="60">
        <f>SUM(G99:G101)</f>
        <v>12196.68</v>
      </c>
      <c r="H98" s="157">
        <f>SUM(G98/F98)*100</f>
        <v>44.470307442746218</v>
      </c>
    </row>
    <row r="99" spans="1:8" x14ac:dyDescent="0.25">
      <c r="A99" s="11"/>
      <c r="B99" s="92"/>
      <c r="C99" s="109">
        <v>3111</v>
      </c>
      <c r="D99" s="72" t="s">
        <v>37</v>
      </c>
      <c r="E99" s="91"/>
      <c r="F99" s="91"/>
      <c r="G99" s="65">
        <v>12196.68</v>
      </c>
      <c r="H99" s="49"/>
    </row>
    <row r="100" spans="1:8" x14ac:dyDescent="0.25">
      <c r="A100" s="11"/>
      <c r="B100" s="92"/>
      <c r="C100" s="109">
        <v>3121</v>
      </c>
      <c r="D100" s="72" t="s">
        <v>89</v>
      </c>
      <c r="E100" s="91"/>
      <c r="F100" s="91"/>
      <c r="G100" s="65">
        <v>0</v>
      </c>
      <c r="H100" s="49"/>
    </row>
    <row r="101" spans="1:8" x14ac:dyDescent="0.25">
      <c r="A101" s="11"/>
      <c r="B101" s="92"/>
      <c r="C101" s="109">
        <v>3132</v>
      </c>
      <c r="D101" s="72" t="s">
        <v>91</v>
      </c>
      <c r="E101" s="91"/>
      <c r="F101" s="91"/>
      <c r="G101" s="65">
        <v>0</v>
      </c>
      <c r="H101" s="49"/>
    </row>
    <row r="102" spans="1:8" x14ac:dyDescent="0.25">
      <c r="A102" s="11" t="s">
        <v>139</v>
      </c>
      <c r="B102" s="207">
        <v>32</v>
      </c>
      <c r="C102" s="211"/>
      <c r="D102" s="19" t="s">
        <v>12</v>
      </c>
      <c r="E102" s="155">
        <v>4676.1000000000004</v>
      </c>
      <c r="F102" s="155">
        <v>4676.1000000000004</v>
      </c>
      <c r="G102" s="60">
        <f>SUM(G103:G106)</f>
        <v>3346.1</v>
      </c>
      <c r="H102" s="157">
        <f>SUM(G102/F102)*100</f>
        <v>71.557494493274305</v>
      </c>
    </row>
    <row r="103" spans="1:8" x14ac:dyDescent="0.25">
      <c r="A103" s="93"/>
      <c r="B103" s="94"/>
      <c r="C103" s="103">
        <v>3212</v>
      </c>
      <c r="D103" s="72" t="s">
        <v>92</v>
      </c>
      <c r="E103" s="91"/>
      <c r="F103" s="91"/>
      <c r="G103" s="65">
        <v>1146.0999999999999</v>
      </c>
      <c r="H103" s="49"/>
    </row>
    <row r="104" spans="1:8" x14ac:dyDescent="0.25">
      <c r="A104" s="93"/>
      <c r="B104" s="94"/>
      <c r="C104" s="103">
        <v>3237</v>
      </c>
      <c r="D104" s="72" t="s">
        <v>108</v>
      </c>
      <c r="E104" s="91"/>
      <c r="F104" s="91"/>
      <c r="G104" s="65">
        <v>693.75</v>
      </c>
      <c r="H104" s="135"/>
    </row>
    <row r="105" spans="1:8" x14ac:dyDescent="0.25">
      <c r="A105" s="93"/>
      <c r="B105" s="94"/>
      <c r="C105" s="103">
        <v>3239</v>
      </c>
      <c r="D105" s="72" t="s">
        <v>204</v>
      </c>
      <c r="E105" s="91"/>
      <c r="F105" s="91"/>
      <c r="G105" s="65">
        <v>1356.25</v>
      </c>
      <c r="H105" s="135"/>
    </row>
    <row r="106" spans="1:8" x14ac:dyDescent="0.25">
      <c r="A106" s="93"/>
      <c r="B106" s="94"/>
      <c r="C106" s="103">
        <v>3292</v>
      </c>
      <c r="D106" s="72" t="s">
        <v>113</v>
      </c>
      <c r="E106" s="91"/>
      <c r="F106" s="91"/>
      <c r="G106" s="65">
        <v>150</v>
      </c>
      <c r="H106" s="135"/>
    </row>
    <row r="107" spans="1:8" ht="27.75" customHeight="1" x14ac:dyDescent="0.25">
      <c r="A107" s="225" t="s">
        <v>149</v>
      </c>
      <c r="B107" s="226"/>
      <c r="C107" s="227"/>
      <c r="D107" s="95" t="s">
        <v>150</v>
      </c>
      <c r="E107" s="85">
        <f>SUM(E108)</f>
        <v>2726597.25</v>
      </c>
      <c r="F107" s="85">
        <f>SUM(F108)</f>
        <v>2726597.25</v>
      </c>
      <c r="G107" s="85">
        <f>SUM(G108)</f>
        <v>3017227.59</v>
      </c>
      <c r="H107" s="86"/>
    </row>
    <row r="108" spans="1:8" ht="15" customHeight="1" x14ac:dyDescent="0.25">
      <c r="A108" s="208" t="s">
        <v>137</v>
      </c>
      <c r="B108" s="209"/>
      <c r="C108" s="210"/>
      <c r="D108" s="12" t="s">
        <v>138</v>
      </c>
      <c r="E108" s="50">
        <f>SUM(E109,E119)</f>
        <v>2726597.25</v>
      </c>
      <c r="F108" s="50">
        <f>SUM(F109,F119)</f>
        <v>2726597.25</v>
      </c>
      <c r="G108" s="50">
        <f>SUM(G109,G119)</f>
        <v>3017227.59</v>
      </c>
      <c r="H108" s="49"/>
    </row>
    <row r="109" spans="1:8" x14ac:dyDescent="0.25">
      <c r="A109" s="11"/>
      <c r="B109" s="220">
        <v>3</v>
      </c>
      <c r="C109" s="232"/>
      <c r="D109" s="11" t="s">
        <v>4</v>
      </c>
      <c r="E109" s="50">
        <f>SUM(E110)</f>
        <v>26600</v>
      </c>
      <c r="F109" s="50">
        <f>SUM(F110)</f>
        <v>26600</v>
      </c>
      <c r="G109" s="50">
        <f>SUM(G110)</f>
        <v>26599.999999999996</v>
      </c>
      <c r="H109" s="49"/>
    </row>
    <row r="110" spans="1:8" x14ac:dyDescent="0.25">
      <c r="A110" s="11" t="s">
        <v>139</v>
      </c>
      <c r="B110" s="207">
        <v>32</v>
      </c>
      <c r="C110" s="211"/>
      <c r="D110" s="73" t="s">
        <v>12</v>
      </c>
      <c r="E110" s="60">
        <v>26600</v>
      </c>
      <c r="F110" s="155">
        <v>26600</v>
      </c>
      <c r="G110" s="60">
        <f>SUM(G111:G118)</f>
        <v>26599.999999999996</v>
      </c>
      <c r="H110" s="157">
        <f>SUM(G110/F110)*100</f>
        <v>99.999999999999986</v>
      </c>
    </row>
    <row r="111" spans="1:8" x14ac:dyDescent="0.25">
      <c r="A111" s="11"/>
      <c r="B111" s="92"/>
      <c r="C111" s="101">
        <v>3211</v>
      </c>
      <c r="D111" s="11" t="s">
        <v>159</v>
      </c>
      <c r="E111" s="91"/>
      <c r="F111" s="91"/>
      <c r="G111" s="65">
        <v>1002.16</v>
      </c>
      <c r="H111" s="49"/>
    </row>
    <row r="112" spans="1:8" x14ac:dyDescent="0.25">
      <c r="A112" s="11"/>
      <c r="B112" s="92"/>
      <c r="C112" s="72">
        <v>3221</v>
      </c>
      <c r="D112" s="72" t="s">
        <v>96</v>
      </c>
      <c r="E112" s="91"/>
      <c r="F112" s="91"/>
      <c r="G112" s="65">
        <v>226.18</v>
      </c>
      <c r="H112" s="49"/>
    </row>
    <row r="113" spans="1:8" x14ac:dyDescent="0.25">
      <c r="A113" s="11"/>
      <c r="B113" s="127"/>
      <c r="C113" s="72">
        <v>3231</v>
      </c>
      <c r="D113" s="72" t="s">
        <v>195</v>
      </c>
      <c r="E113" s="91"/>
      <c r="F113" s="91"/>
      <c r="G113" s="65">
        <v>762.91</v>
      </c>
      <c r="H113" s="49"/>
    </row>
    <row r="114" spans="1:8" x14ac:dyDescent="0.25">
      <c r="A114" s="11"/>
      <c r="B114" s="92"/>
      <c r="C114" s="72">
        <v>3232</v>
      </c>
      <c r="D114" s="72" t="s">
        <v>104</v>
      </c>
      <c r="E114" s="91"/>
      <c r="F114" s="91"/>
      <c r="G114" s="65">
        <v>4000</v>
      </c>
      <c r="H114" s="49"/>
    </row>
    <row r="115" spans="1:8" x14ac:dyDescent="0.25">
      <c r="A115" s="11"/>
      <c r="B115" s="92"/>
      <c r="C115" s="72">
        <v>3237</v>
      </c>
      <c r="D115" s="72" t="s">
        <v>108</v>
      </c>
      <c r="E115" s="91"/>
      <c r="F115" s="91"/>
      <c r="G115" s="65">
        <v>15134.75</v>
      </c>
      <c r="H115" s="49"/>
    </row>
    <row r="116" spans="1:8" x14ac:dyDescent="0.25">
      <c r="A116" s="11"/>
      <c r="B116" s="92"/>
      <c r="C116" s="72">
        <v>3239</v>
      </c>
      <c r="D116" s="72" t="s">
        <v>110</v>
      </c>
      <c r="E116" s="91"/>
      <c r="F116" s="91"/>
      <c r="G116" s="65">
        <v>5064.24</v>
      </c>
      <c r="H116" s="49"/>
    </row>
    <row r="117" spans="1:8" x14ac:dyDescent="0.25">
      <c r="A117" s="11"/>
      <c r="B117" s="92"/>
      <c r="C117" s="72">
        <v>3292</v>
      </c>
      <c r="D117" s="72" t="s">
        <v>113</v>
      </c>
      <c r="E117" s="91"/>
      <c r="F117" s="91"/>
      <c r="G117" s="65">
        <v>409.76</v>
      </c>
      <c r="H117" s="49"/>
    </row>
    <row r="118" spans="1:8" x14ac:dyDescent="0.25">
      <c r="A118" s="11"/>
      <c r="B118" s="92"/>
      <c r="C118" s="72">
        <v>3299</v>
      </c>
      <c r="D118" s="72" t="s">
        <v>111</v>
      </c>
      <c r="E118" s="91"/>
      <c r="F118" s="91"/>
      <c r="G118" s="65">
        <v>0</v>
      </c>
      <c r="H118" s="49"/>
    </row>
    <row r="119" spans="1:8" x14ac:dyDescent="0.25">
      <c r="A119" s="11"/>
      <c r="B119" s="220">
        <v>4</v>
      </c>
      <c r="C119" s="222"/>
      <c r="D119" s="12" t="s">
        <v>6</v>
      </c>
      <c r="E119" s="50">
        <f>SUM(E120,E122)</f>
        <v>2699997.25</v>
      </c>
      <c r="F119" s="50">
        <f>SUM(F120,F122)</f>
        <v>2699997.25</v>
      </c>
      <c r="G119" s="50">
        <f>SUM(G120,G122)</f>
        <v>2990627.59</v>
      </c>
      <c r="H119" s="49"/>
    </row>
    <row r="120" spans="1:8" x14ac:dyDescent="0.25">
      <c r="A120" s="11"/>
      <c r="B120" s="127"/>
      <c r="C120" s="125">
        <v>41</v>
      </c>
      <c r="D120" s="12"/>
      <c r="E120" s="50">
        <f>SUM(E121)</f>
        <v>120000</v>
      </c>
      <c r="F120" s="91">
        <f>SUM(F121)</f>
        <v>120000</v>
      </c>
      <c r="G120" s="50">
        <f>SUM(G121)</f>
        <v>120000</v>
      </c>
      <c r="H120" s="157">
        <f>SUM(G120/F120)*100</f>
        <v>100</v>
      </c>
    </row>
    <row r="121" spans="1:8" x14ac:dyDescent="0.25">
      <c r="A121" s="11"/>
      <c r="B121" s="127"/>
      <c r="C121" s="129">
        <v>4124</v>
      </c>
      <c r="D121" s="12" t="s">
        <v>196</v>
      </c>
      <c r="E121" s="50">
        <v>120000</v>
      </c>
      <c r="F121" s="91">
        <v>120000</v>
      </c>
      <c r="G121" s="50">
        <v>120000</v>
      </c>
      <c r="H121" s="49"/>
    </row>
    <row r="122" spans="1:8" x14ac:dyDescent="0.25">
      <c r="A122" s="11" t="s">
        <v>139</v>
      </c>
      <c r="B122" s="207">
        <v>42</v>
      </c>
      <c r="C122" s="194"/>
      <c r="D122" s="73" t="s">
        <v>140</v>
      </c>
      <c r="E122" s="60">
        <f>SUM(E123)</f>
        <v>2579997.25</v>
      </c>
      <c r="F122" s="155">
        <f>SUM(F123)</f>
        <v>2579997.25</v>
      </c>
      <c r="G122" s="60">
        <f>SUM(G123)</f>
        <v>2870627.59</v>
      </c>
      <c r="H122" s="157">
        <f>SUM(G122/F122)*100</f>
        <v>111.2647538674702</v>
      </c>
    </row>
    <row r="123" spans="1:8" x14ac:dyDescent="0.25">
      <c r="A123" s="93"/>
      <c r="B123" s="94"/>
      <c r="C123" s="108">
        <v>4212</v>
      </c>
      <c r="D123" s="12" t="s">
        <v>124</v>
      </c>
      <c r="E123" s="91">
        <v>2579997.25</v>
      </c>
      <c r="F123" s="91">
        <v>2579997.25</v>
      </c>
      <c r="G123" s="65">
        <v>2870627.59</v>
      </c>
      <c r="H123" s="49"/>
    </row>
    <row r="124" spans="1:8" ht="25.5" customHeight="1" x14ac:dyDescent="0.25">
      <c r="A124" s="229" t="s">
        <v>151</v>
      </c>
      <c r="B124" s="230"/>
      <c r="C124" s="84"/>
      <c r="D124" s="84"/>
      <c r="E124" s="85">
        <f>SUM(E16,E54,E107)</f>
        <v>3336563.24</v>
      </c>
      <c r="F124" s="85">
        <f>SUM(F16,F54,F107)</f>
        <v>3336563.24</v>
      </c>
      <c r="G124" s="85">
        <f>SUM(G16,G54,G107)</f>
        <v>3460032.38</v>
      </c>
      <c r="H124" s="86">
        <f>SUM(G124/F124)*100</f>
        <v>103.70048853022789</v>
      </c>
    </row>
  </sheetData>
  <mergeCells count="47">
    <mergeCell ref="A1:H1"/>
    <mergeCell ref="A3:H3"/>
    <mergeCell ref="B119:C119"/>
    <mergeCell ref="B122:C122"/>
    <mergeCell ref="B98:C98"/>
    <mergeCell ref="B102:C102"/>
    <mergeCell ref="A107:C107"/>
    <mergeCell ref="A108:C108"/>
    <mergeCell ref="B109:C109"/>
    <mergeCell ref="B97:C97"/>
    <mergeCell ref="B60:C60"/>
    <mergeCell ref="B75:C75"/>
    <mergeCell ref="B77:C77"/>
    <mergeCell ref="A79:C79"/>
    <mergeCell ref="B82:C82"/>
    <mergeCell ref="B89:C89"/>
    <mergeCell ref="B91:C91"/>
    <mergeCell ref="B110:C110"/>
    <mergeCell ref="A124:B124"/>
    <mergeCell ref="B92:C92"/>
    <mergeCell ref="A96:C96"/>
    <mergeCell ref="B57:C57"/>
    <mergeCell ref="A16:C16"/>
    <mergeCell ref="A17:C17"/>
    <mergeCell ref="A18:C18"/>
    <mergeCell ref="B19:C19"/>
    <mergeCell ref="B24:C24"/>
    <mergeCell ref="B47:C47"/>
    <mergeCell ref="A49:C49"/>
    <mergeCell ref="B52:C52"/>
    <mergeCell ref="A54:C54"/>
    <mergeCell ref="A55:C55"/>
    <mergeCell ref="B56:C56"/>
    <mergeCell ref="B80:C80"/>
    <mergeCell ref="B81:C81"/>
    <mergeCell ref="A14:C14"/>
    <mergeCell ref="A5:H5"/>
    <mergeCell ref="A6:H6"/>
    <mergeCell ref="B50:C50"/>
    <mergeCell ref="A8:C8"/>
    <mergeCell ref="A9:C9"/>
    <mergeCell ref="A10:C10"/>
    <mergeCell ref="A11:C11"/>
    <mergeCell ref="A12:C12"/>
    <mergeCell ref="A15:D15"/>
    <mergeCell ref="A7:C7"/>
    <mergeCell ref="A13:C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7</vt:i4>
      </vt:variant>
      <vt:variant>
        <vt:lpstr>Imenovani rasponi</vt:lpstr>
      </vt:variant>
      <vt:variant>
        <vt:i4>1</vt:i4>
      </vt:variant>
    </vt:vector>
  </HeadingPairs>
  <TitlesOfParts>
    <vt:vector size="8" baseType="lpstr">
      <vt:lpstr>SAŽETAK</vt:lpstr>
      <vt:lpstr>Račun prihoda i rashoda</vt:lpstr>
      <vt:lpstr>Prihodi i rashodi prema izv.fin</vt:lpstr>
      <vt:lpstr>Rashodi prema funkcijskoj klasi</vt:lpstr>
      <vt:lpstr>Račun financiranja</vt:lpstr>
      <vt:lpstr>Račun fin prema izvorima f</vt:lpstr>
      <vt:lpstr>POSEBNI DIO</vt:lpstr>
      <vt:lpstr>SAŽETAK!Podrucje_ispisa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Racunovodstvo</cp:lastModifiedBy>
  <cp:lastPrinted>2025-03-19T09:08:04Z</cp:lastPrinted>
  <dcterms:created xsi:type="dcterms:W3CDTF">2022-08-12T12:51:27Z</dcterms:created>
  <dcterms:modified xsi:type="dcterms:W3CDTF">2025-03-31T09:29:57Z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Prilog Format izgleda izvršenja financijskog plana proračunskog korisnika (1).xlsx</vt:lpwstr>
  </property>
</Properties>
</file>